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.wrede\Desktop\Änderungsantrag 2026\"/>
    </mc:Choice>
  </mc:AlternateContent>
  <xr:revisionPtr revIDLastSave="0" documentId="13_ncr:1_{5CEBF1EF-851C-4ECC-B751-87979D1FF245}" xr6:coauthVersionLast="47" xr6:coauthVersionMax="47" xr10:uidLastSave="{00000000-0000-0000-0000-000000000000}"/>
  <bookViews>
    <workbookView xWindow="-110" yWindow="-110" windowWidth="19420" windowHeight="10300" tabRatio="801" firstSheet="4" activeTab="7" xr2:uid="{00000000-000D-0000-FFFF-FFFF00000000}"/>
  </bookViews>
  <sheets>
    <sheet name="Erläuterungen" sheetId="10" r:id="rId1"/>
    <sheet name="GP 1.1. - 30.4.26" sheetId="1" r:id="rId2"/>
    <sheet name="GP 1.5.-31.7.26" sheetId="8" r:id="rId3"/>
    <sheet name="GP 1.8. - 31.12.26" sheetId="9" r:id="rId4"/>
    <sheet name="Berechnungen 1.1.-30.4.26" sheetId="4" r:id="rId5"/>
    <sheet name="Berechnungen 1.5. -31.7.26" sheetId="5" r:id="rId6"/>
    <sheet name="Berechnungen 1.8.-31.12.2026" sheetId="6" r:id="rId7"/>
    <sheet name="Gesamtsumme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7" l="1"/>
  <c r="C12" i="7"/>
  <c r="C31" i="5"/>
  <c r="C30" i="5"/>
  <c r="C29" i="5"/>
  <c r="D29" i="5"/>
  <c r="D30" i="5"/>
  <c r="D31" i="5"/>
  <c r="D29" i="6"/>
  <c r="D30" i="6"/>
  <c r="D31" i="6"/>
  <c r="D32" i="6"/>
  <c r="F35" i="6"/>
  <c r="C8" i="7" s="1"/>
  <c r="J25" i="6"/>
  <c r="I25" i="6"/>
  <c r="H25" i="6"/>
  <c r="G25" i="6"/>
  <c r="F25" i="6"/>
  <c r="E25" i="6"/>
  <c r="D25" i="6"/>
  <c r="K25" i="6" s="1"/>
  <c r="F35" i="5"/>
  <c r="C7" i="7" s="1"/>
  <c r="J25" i="5"/>
  <c r="I25" i="5"/>
  <c r="H25" i="5"/>
  <c r="G25" i="5"/>
  <c r="F25" i="5"/>
  <c r="E25" i="5"/>
  <c r="D25" i="5"/>
  <c r="C25" i="5"/>
  <c r="B25" i="5"/>
  <c r="E38" i="5"/>
  <c r="E41" i="5" s="1"/>
  <c r="D43" i="5" s="1"/>
  <c r="E43" i="5" s="1"/>
  <c r="I39" i="5"/>
  <c r="J41" i="5" s="1"/>
  <c r="J25" i="4"/>
  <c r="I25" i="4"/>
  <c r="H25" i="4"/>
  <c r="G25" i="4"/>
  <c r="F25" i="4"/>
  <c r="E25" i="4"/>
  <c r="D25" i="4"/>
  <c r="B25" i="4"/>
  <c r="C25" i="4"/>
  <c r="K22" i="5"/>
  <c r="K11" i="5"/>
  <c r="K18" i="5"/>
  <c r="I40" i="6"/>
  <c r="J42" i="6" s="1"/>
  <c r="E22" i="6"/>
  <c r="D22" i="6"/>
  <c r="C22" i="6"/>
  <c r="C25" i="6" s="1"/>
  <c r="B22" i="6"/>
  <c r="J18" i="6"/>
  <c r="I18" i="6"/>
  <c r="H18" i="6"/>
  <c r="G18" i="6"/>
  <c r="F18" i="6"/>
  <c r="E18" i="6"/>
  <c r="D18" i="6"/>
  <c r="K18" i="6" s="1"/>
  <c r="C30" i="6" s="1"/>
  <c r="J11" i="6"/>
  <c r="I11" i="6"/>
  <c r="H11" i="6"/>
  <c r="G11" i="6"/>
  <c r="F11" i="6"/>
  <c r="E11" i="6"/>
  <c r="D11" i="6"/>
  <c r="K11" i="6" s="1"/>
  <c r="C29" i="6" s="1"/>
  <c r="E22" i="5"/>
  <c r="D22" i="5"/>
  <c r="C22" i="5"/>
  <c r="B22" i="5"/>
  <c r="J18" i="5"/>
  <c r="I18" i="5"/>
  <c r="H18" i="5"/>
  <c r="G18" i="5"/>
  <c r="F18" i="5"/>
  <c r="E18" i="5"/>
  <c r="D18" i="5"/>
  <c r="J11" i="5"/>
  <c r="I11" i="5"/>
  <c r="H11" i="5"/>
  <c r="G11" i="5"/>
  <c r="F11" i="5"/>
  <c r="E11" i="5"/>
  <c r="D11" i="5"/>
  <c r="I39" i="4"/>
  <c r="J41" i="4" s="1"/>
  <c r="C22" i="4"/>
  <c r="D22" i="4"/>
  <c r="E22" i="4"/>
  <c r="B22" i="4"/>
  <c r="K22" i="4" s="1"/>
  <c r="C31" i="4" s="1"/>
  <c r="D31" i="4" s="1"/>
  <c r="E18" i="4"/>
  <c r="F18" i="4"/>
  <c r="G18" i="4"/>
  <c r="H18" i="4"/>
  <c r="I18" i="4"/>
  <c r="J18" i="4"/>
  <c r="D18" i="4"/>
  <c r="K18" i="4" s="1"/>
  <c r="C30" i="4" s="1"/>
  <c r="D30" i="4" s="1"/>
  <c r="E11" i="4"/>
  <c r="F11" i="4"/>
  <c r="G11" i="4"/>
  <c r="H11" i="4"/>
  <c r="I11" i="4"/>
  <c r="K11" i="4" s="1"/>
  <c r="C29" i="4" s="1"/>
  <c r="D29" i="4" s="1"/>
  <c r="J11" i="4"/>
  <c r="D11" i="4"/>
  <c r="F35" i="4"/>
  <c r="C6" i="7" s="1"/>
  <c r="K25" i="5" l="1"/>
  <c r="C32" i="5" s="1"/>
  <c r="D32" i="5" s="1"/>
  <c r="D33" i="5" s="1"/>
  <c r="C3" i="7" s="1"/>
  <c r="B25" i="6"/>
  <c r="K22" i="6"/>
  <c r="C31" i="6" s="1"/>
  <c r="D33" i="6" s="1"/>
  <c r="C4" i="7" s="1"/>
  <c r="K25" i="4"/>
  <c r="C32" i="4" s="1"/>
  <c r="D32" i="4" s="1"/>
  <c r="D33" i="4" s="1"/>
  <c r="C2" i="7" s="1"/>
  <c r="C9" i="7"/>
  <c r="I43" i="5"/>
  <c r="E38" i="4"/>
  <c r="E41" i="4" s="1"/>
  <c r="E43" i="4" s="1"/>
  <c r="I43" i="4" s="1"/>
  <c r="C10" i="7" s="1"/>
  <c r="E39" i="6"/>
  <c r="E42" i="6" s="1"/>
  <c r="D44" i="6" s="1"/>
  <c r="E44" i="6" s="1"/>
  <c r="I44" i="6" s="1"/>
  <c r="C13" i="7" l="1"/>
  <c r="C5" i="7"/>
</calcChain>
</file>

<file path=xl/sharedStrings.xml><?xml version="1.0" encoding="utf-8"?>
<sst xmlns="http://schemas.openxmlformats.org/spreadsheetml/2006/main" count="418" uniqueCount="120">
  <si>
    <t>Gruppenpauschalen und Leitungspauschalen vom 1.1.2026 - 30.4.2026</t>
  </si>
  <si>
    <t>Regelmäßige Betreuungsdauer /
Woche</t>
  </si>
  <si>
    <t>ab 20
Std.</t>
  </si>
  <si>
    <t>ab 25
Std</t>
  </si>
  <si>
    <t>ab 27,5
Std.</t>
  </si>
  <si>
    <t>ab 30
Std.</t>
  </si>
  <si>
    <t>ab 32,5
Std.</t>
  </si>
  <si>
    <t>ab 35
Std.</t>
  </si>
  <si>
    <t>ab 37,5
Std.</t>
  </si>
  <si>
    <t>ab 40
Std.</t>
  </si>
  <si>
    <t>8 belegte Plätze ein- u. mehrgruppig</t>
  </si>
  <si>
    <t>9 belegte Plätze ein- u. mehrgruppig</t>
  </si>
  <si>
    <t>10 belegte Plätze ein- u. mehrgruppig</t>
  </si>
  <si>
    <t>eingruppige Einrichtungen</t>
  </si>
  <si>
    <t>ab 22,5
Std.</t>
  </si>
  <si>
    <t>18 - 20 belegte Plätze</t>
  </si>
  <si>
    <t>15 - 17 belegte Plätze</t>
  </si>
  <si>
    <t>12 - 14 belegte Plätze</t>
  </si>
  <si>
    <t>mehrgruppige Einrichtungen</t>
  </si>
  <si>
    <t>Zusätzlich wird pro belegtem Platz und Monat eine Zuwendung von 28,50 € gewährt.</t>
  </si>
  <si>
    <t>Betreuungsdauer pro Woche im Jahresdurchschnitt</t>
  </si>
  <si>
    <t>ab 15 Std.</t>
  </si>
  <si>
    <t>ab 17,5 Std</t>
  </si>
  <si>
    <t>ab 20 Std.</t>
  </si>
  <si>
    <t>ab 22,5 Std.</t>
  </si>
  <si>
    <t>ab 25 Std.</t>
  </si>
  <si>
    <t>Anzahl der regemäßig belegten
Plätze ab</t>
  </si>
  <si>
    <t>maximaler Zuschuss
pro Monat</t>
  </si>
  <si>
    <t>28 regelmäßig belegter Plätze</t>
  </si>
  <si>
    <t>42 regelmäßig belegter Plätze</t>
  </si>
  <si>
    <t>56 regelmäßig belegter Plätze</t>
  </si>
  <si>
    <t>70 regelmäßig belegter Plätze</t>
  </si>
  <si>
    <t>84 regelmäßig belegter Plätze</t>
  </si>
  <si>
    <t>Bremen, 1. Juli 2025</t>
  </si>
  <si>
    <t>Berechnungen</t>
  </si>
  <si>
    <t>Pauschale 1.1.-30.4.2026</t>
  </si>
  <si>
    <t>1. Kleinkindgruppe u3</t>
  </si>
  <si>
    <t>2. Kleinkindgruppe u3</t>
  </si>
  <si>
    <t>3. Kleinkindgruppe u3</t>
  </si>
  <si>
    <t>4. Kleinkindgruppe u3</t>
  </si>
  <si>
    <t>2.Kindergartengruppe ü3</t>
  </si>
  <si>
    <t>1.Kindergartengruppe ü3</t>
  </si>
  <si>
    <t>3.Kindergartengruppe ü3</t>
  </si>
  <si>
    <t>4.Kindergartengruppe ü3</t>
  </si>
  <si>
    <t>1.Hortgruppe</t>
  </si>
  <si>
    <t>2. Hortgruppe</t>
  </si>
  <si>
    <t>Personalverstärkungsmittel</t>
  </si>
  <si>
    <t>Leitungspauschale</t>
  </si>
  <si>
    <t>Pauschale 1.5.-31.7.2026</t>
  </si>
  <si>
    <t>Pauschale 1.8.-31.12.2026</t>
  </si>
  <si>
    <t>belegte Plätze</t>
  </si>
  <si>
    <t>u3</t>
  </si>
  <si>
    <t>ü3</t>
  </si>
  <si>
    <t>Hort</t>
  </si>
  <si>
    <t>2x</t>
  </si>
  <si>
    <t xml:space="preserve">Zuschuss </t>
  </si>
  <si>
    <t>Summe</t>
  </si>
  <si>
    <t>Anzahl ü3-Kinder</t>
  </si>
  <si>
    <t>(s.Tabelle)</t>
  </si>
  <si>
    <t>Zuschuss u3</t>
  </si>
  <si>
    <t>Zuschuss ü3</t>
  </si>
  <si>
    <t>Zuschuss Hort</t>
  </si>
  <si>
    <t>x4</t>
  </si>
  <si>
    <t>x3</t>
  </si>
  <si>
    <t>x5</t>
  </si>
  <si>
    <t xml:space="preserve">Pauschaler Zuschuss pro Monat für Einrichtungsleitungen </t>
  </si>
  <si>
    <t>Krippenplätze zählen doppelt !!</t>
  </si>
  <si>
    <t xml:space="preserve">Nr. 175    Amtsblatt der Freien Hansestadt Bremen vom 3. Oktober 2025    </t>
  </si>
  <si>
    <t>Kleinkindgruppen</t>
  </si>
  <si>
    <t xml:space="preserve">Kindergartengruppe </t>
  </si>
  <si>
    <t>Schulkindergruppe/Hort</t>
  </si>
  <si>
    <t>Gruppenpauschalen und Leitungspauschale ab 1.5.2026 - 31.7.2026, Tarifanpassung</t>
  </si>
  <si>
    <t xml:space="preserve">Kleinkindgruppen </t>
  </si>
  <si>
    <t>Der Senator für Kinder und Bildung</t>
  </si>
  <si>
    <t>Pauschaler Zuschuss pro Monat für Einrichtungsleitungen</t>
  </si>
  <si>
    <t xml:space="preserve">4.   Die Änderungen in Nummer 1 und 3 treten rückwirkend zum 1. Mai 2026 in Kraft. </t>
  </si>
  <si>
    <t>Gruppenpauschalen vom 1.8. - 31.12.2026, keine Erhöhung der Leitungspauschale, da nur Sachkosten-Anpassung</t>
  </si>
  <si>
    <t>Kindergartengruppen</t>
  </si>
  <si>
    <t>Bremen, den 13. Juli 2026</t>
  </si>
  <si>
    <t>Schulkindergruppen</t>
  </si>
  <si>
    <t>Personalverstärkung</t>
  </si>
  <si>
    <t>Summe Pauschalen</t>
  </si>
  <si>
    <t>Summe Leitung</t>
  </si>
  <si>
    <t>Gruppenpauschalen</t>
  </si>
  <si>
    <t>Leitungspauschale über 100 Kinder</t>
  </si>
  <si>
    <t>5. Kleinkindgruppe u3</t>
  </si>
  <si>
    <t>6. Kleinkindgruppe u3</t>
  </si>
  <si>
    <t>5. Kindergartengruppe ü3</t>
  </si>
  <si>
    <t>6. Kindergartengruppe ü3</t>
  </si>
  <si>
    <t>3. Hortgruppe</t>
  </si>
  <si>
    <t>Anzahl Kinder über 100</t>
  </si>
  <si>
    <t>erstellt von</t>
  </si>
  <si>
    <t>Kitaberatung Paritätischer</t>
  </si>
  <si>
    <t>Stand 09/2026</t>
  </si>
  <si>
    <t>Erläuterungen (2026)</t>
  </si>
  <si>
    <t>dementsprechend müssen diese für den Änderungsantrag vorher berechnet werden.</t>
  </si>
  <si>
    <t>Dazu diest diese Hilfe. Sie hat keinen Anspruch auf Rechtsgültigkeit.</t>
  </si>
  <si>
    <t>Die Farben der Reiter zeigen an, welche Gruppnpauschalen und welche Berechnungstools zusammengehören.</t>
  </si>
  <si>
    <t>Ganz am Ende des Blattes müssen  alle Ergebnisse eintragen werden, um das Gesamtergebnis zu erhalten.</t>
  </si>
  <si>
    <t>Summe Leitung ü100</t>
  </si>
  <si>
    <t>Die Gruppenpauschalen ändern sich dieses Jahr zweimal,</t>
  </si>
  <si>
    <t>Dies ist ein Berechnungsblatt ausschließlich für die Gruppenpauschalen/Leitungspauschalen und Personalverstärkungsmittel (ü3).</t>
  </si>
  <si>
    <t>Die Zuschüsse für eure jeweiligen Gruppen (Kinderzahl und Öffnungszeiten, im ü3 - Bereich eingruppig oder mehrgruppig) müsst ihr von Hand eintragen,</t>
  </si>
  <si>
    <t>dann errechnet das Blatt die jeweiligen Pauschalen.</t>
  </si>
  <si>
    <t>Bitte unbedingt bei Fehlern uns kontaktieren. Ebenfalls freue ich mich über Verbesserungen.</t>
  </si>
  <si>
    <t>Die Änderungen treten ab 1.8.2026 in Kraft.</t>
  </si>
  <si>
    <t>Die Änderungen im Schulkinderbereich ab 1.8.2026</t>
  </si>
  <si>
    <t>Die Summen sind jeweils orangefarben hinterlegt.</t>
  </si>
  <si>
    <t>Summe Gruppenpauschalen</t>
  </si>
  <si>
    <t>Summe Personalverstärkung</t>
  </si>
  <si>
    <t>Summe Leitungspauschale</t>
  </si>
  <si>
    <t>1.altersgemischte Gruppe (1-6)</t>
  </si>
  <si>
    <t>2.altergemischte Gruppe (1-6)</t>
  </si>
  <si>
    <t>Zuschuss altersgemischt</t>
  </si>
  <si>
    <t>Berechnungsformel altersgemischt</t>
  </si>
  <si>
    <t>x10</t>
  </si>
  <si>
    <t>(Pauschale für 15 Kinder nach Öffnungzeit) : 15</t>
  </si>
  <si>
    <t>(höchste Pauschale nach Öffnungszeit):10</t>
  </si>
  <si>
    <t>Ergebnis</t>
  </si>
  <si>
    <t>Gesamtsumme/pro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</si>
</sst>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\ \€"/>
    <numFmt numFmtId="165" formatCode="#,##0.00\ &quot;€&quot;"/>
    <numFmt numFmtId="166" formatCode="#,##0.00\ _€"/>
  </numFmts>
  <fonts count="10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sz val="8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0" fillId="0" borderId="15" xfId="0" applyBorder="1"/>
    <xf numFmtId="0" fontId="5" fillId="0" borderId="0" xfId="0" applyFont="1"/>
    <xf numFmtId="0" fontId="4" fillId="0" borderId="1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0" fillId="0" borderId="21" xfId="0" applyBorder="1"/>
    <xf numFmtId="0" fontId="4" fillId="0" borderId="22" xfId="0" applyFont="1" applyBorder="1"/>
    <xf numFmtId="0" fontId="4" fillId="0" borderId="26" xfId="0" applyFont="1" applyBorder="1"/>
    <xf numFmtId="0" fontId="0" fillId="4" borderId="16" xfId="0" applyFill="1" applyBorder="1"/>
    <xf numFmtId="0" fontId="0" fillId="4" borderId="27" xfId="0" applyFill="1" applyBorder="1"/>
    <xf numFmtId="0" fontId="0" fillId="4" borderId="15" xfId="0" applyFill="1" applyBorder="1"/>
    <xf numFmtId="0" fontId="0" fillId="4" borderId="21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5" borderId="0" xfId="0" applyFill="1"/>
    <xf numFmtId="0" fontId="4" fillId="0" borderId="2" xfId="0" applyFont="1" applyBorder="1"/>
    <xf numFmtId="0" fontId="0" fillId="0" borderId="12" xfId="0" applyBorder="1"/>
    <xf numFmtId="0" fontId="2" fillId="5" borderId="5" xfId="0" applyFont="1" applyFill="1" applyBorder="1"/>
    <xf numFmtId="0" fontId="2" fillId="5" borderId="0" xfId="0" applyFont="1" applyFill="1"/>
    <xf numFmtId="0" fontId="6" fillId="0" borderId="0" xfId="0" applyFont="1"/>
    <xf numFmtId="0" fontId="8" fillId="5" borderId="2" xfId="0" applyFont="1" applyFill="1" applyBorder="1"/>
    <xf numFmtId="0" fontId="7" fillId="0" borderId="0" xfId="0" applyFont="1"/>
    <xf numFmtId="3" fontId="7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5" borderId="0" xfId="0" applyFont="1" applyFill="1"/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65" fontId="0" fillId="0" borderId="16" xfId="0" applyNumberFormat="1" applyBorder="1"/>
    <xf numFmtId="165" fontId="0" fillId="0" borderId="27" xfId="0" applyNumberFormat="1" applyBorder="1"/>
    <xf numFmtId="165" fontId="0" fillId="0" borderId="15" xfId="0" applyNumberFormat="1" applyBorder="1"/>
    <xf numFmtId="165" fontId="0" fillId="0" borderId="21" xfId="0" applyNumberFormat="1" applyBorder="1"/>
    <xf numFmtId="165" fontId="0" fillId="6" borderId="15" xfId="0" applyNumberFormat="1" applyFill="1" applyBorder="1"/>
    <xf numFmtId="165" fontId="0" fillId="3" borderId="15" xfId="0" applyNumberFormat="1" applyFill="1" applyBorder="1"/>
    <xf numFmtId="0" fontId="4" fillId="0" borderId="5" xfId="0" applyFont="1" applyBorder="1"/>
    <xf numFmtId="0" fontId="0" fillId="4" borderId="30" xfId="0" applyFill="1" applyBorder="1"/>
    <xf numFmtId="165" fontId="0" fillId="0" borderId="30" xfId="0" applyNumberFormat="1" applyBorder="1"/>
    <xf numFmtId="165" fontId="0" fillId="0" borderId="31" xfId="0" applyNumberFormat="1" applyBorder="1"/>
    <xf numFmtId="0" fontId="0" fillId="0" borderId="22" xfId="0" applyBorder="1"/>
    <xf numFmtId="0" fontId="0" fillId="4" borderId="31" xfId="0" applyFill="1" applyBorder="1"/>
    <xf numFmtId="0" fontId="0" fillId="4" borderId="32" xfId="0" applyFill="1" applyBorder="1"/>
    <xf numFmtId="8" fontId="0" fillId="0" borderId="0" xfId="0" applyNumberFormat="1"/>
    <xf numFmtId="8" fontId="0" fillId="3" borderId="0" xfId="0" applyNumberFormat="1" applyFill="1"/>
    <xf numFmtId="8" fontId="0" fillId="3" borderId="15" xfId="0" applyNumberFormat="1" applyFill="1" applyBorder="1"/>
    <xf numFmtId="165" fontId="0" fillId="5" borderId="29" xfId="0" applyNumberFormat="1" applyFill="1" applyBorder="1"/>
    <xf numFmtId="165" fontId="0" fillId="5" borderId="17" xfId="0" applyNumberFormat="1" applyFill="1" applyBorder="1"/>
    <xf numFmtId="165" fontId="0" fillId="5" borderId="28" xfId="0" applyNumberFormat="1" applyFill="1" applyBorder="1"/>
    <xf numFmtId="8" fontId="0" fillId="5" borderId="15" xfId="0" applyNumberFormat="1" applyFill="1" applyBorder="1"/>
    <xf numFmtId="166" fontId="0" fillId="5" borderId="29" xfId="0" applyNumberFormat="1" applyFill="1" applyBorder="1"/>
    <xf numFmtId="166" fontId="0" fillId="5" borderId="0" xfId="0" applyNumberFormat="1" applyFill="1"/>
    <xf numFmtId="0" fontId="8" fillId="0" borderId="0" xfId="0" applyFont="1" applyAlignment="1">
      <alignment horizontal="left" vertical="center"/>
    </xf>
    <xf numFmtId="166" fontId="0" fillId="7" borderId="33" xfId="0" applyNumberFormat="1" applyFill="1" applyBorder="1"/>
    <xf numFmtId="165" fontId="0" fillId="3" borderId="23" xfId="0" applyNumberFormat="1" applyFill="1" applyBorder="1"/>
    <xf numFmtId="165" fontId="0" fillId="3" borderId="0" xfId="0" applyNumberFormat="1" applyFill="1"/>
    <xf numFmtId="165" fontId="0" fillId="3" borderId="25" xfId="0" applyNumberFormat="1" applyFill="1" applyBorder="1"/>
    <xf numFmtId="165" fontId="0" fillId="3" borderId="34" xfId="0" applyNumberFormat="1" applyFill="1" applyBorder="1"/>
    <xf numFmtId="165" fontId="0" fillId="3" borderId="21" xfId="0" applyNumberFormat="1" applyFill="1" applyBorder="1"/>
    <xf numFmtId="165" fontId="0" fillId="3" borderId="35" xfId="0" applyNumberFormat="1" applyFill="1" applyBorder="1"/>
    <xf numFmtId="0" fontId="0" fillId="7" borderId="0" xfId="0" applyFill="1"/>
    <xf numFmtId="0" fontId="7" fillId="0" borderId="0" xfId="0" applyFont="1" applyAlignment="1">
      <alignment horizontal="center"/>
    </xf>
    <xf numFmtId="0" fontId="0" fillId="0" borderId="0" xfId="0"/>
    <xf numFmtId="0" fontId="3" fillId="2" borderId="0" xfId="0" applyFont="1" applyFill="1"/>
    <xf numFmtId="0" fontId="1" fillId="0" borderId="0" xfId="0" applyFont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165" fontId="0" fillId="3" borderId="30" xfId="0" applyNumberFormat="1" applyFill="1" applyBorder="1"/>
    <xf numFmtId="165" fontId="0" fillId="3" borderId="36" xfId="0" applyNumberFormat="1" applyFill="1" applyBorder="1"/>
    <xf numFmtId="0" fontId="0" fillId="0" borderId="15" xfId="0" applyFill="1" applyBorder="1"/>
    <xf numFmtId="165" fontId="0" fillId="4" borderId="15" xfId="0" applyNumberFormat="1" applyFill="1" applyBorder="1"/>
    <xf numFmtId="0" fontId="0" fillId="0" borderId="0" xfId="0" applyBorder="1"/>
    <xf numFmtId="0" fontId="0" fillId="0" borderId="31" xfId="0" applyBorder="1"/>
    <xf numFmtId="165" fontId="0" fillId="0" borderId="37" xfId="0" applyNumberFormat="1" applyBorder="1"/>
    <xf numFmtId="165" fontId="0" fillId="0" borderId="38" xfId="0" applyNumberFormat="1" applyBorder="1"/>
    <xf numFmtId="165" fontId="0" fillId="3" borderId="39" xfId="0" applyNumberForma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615950</xdr:colOff>
      <xdr:row>10</xdr:row>
      <xdr:rowOff>139700</xdr:rowOff>
    </xdr:from>
    <xdr:to>
      <xdr:col>10</xdr:col>
      <xdr:colOff>260350</xdr:colOff>
      <xdr:row>28</xdr:row>
      <xdr:rowOff>95250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D06BF5F-DC58-734C-04E1-FA51093B9271}"/>
            </a:ext>
          </a:extLst>
        </xdr:cNvPr>
        <xdr:cNvCxnSpPr/>
      </xdr:nvCxnSpPr>
      <xdr:spPr>
        <a:xfrm flipH="1">
          <a:off x="3232150" y="2044700"/>
          <a:ext cx="5740400" cy="33083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158750</xdr:rowOff>
    </xdr:from>
    <xdr:to>
      <xdr:col>10</xdr:col>
      <xdr:colOff>209550</xdr:colOff>
      <xdr:row>29</xdr:row>
      <xdr:rowOff>95250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E774F508-A9D9-430F-8EE2-F62BA6395E61}"/>
            </a:ext>
          </a:extLst>
        </xdr:cNvPr>
        <xdr:cNvCxnSpPr/>
      </xdr:nvCxnSpPr>
      <xdr:spPr>
        <a:xfrm flipH="1">
          <a:off x="3225800" y="3365500"/>
          <a:ext cx="5695950" cy="217170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654050</xdr:colOff>
      <xdr:row>21</xdr:row>
      <xdr:rowOff>165100</xdr:rowOff>
    </xdr:from>
    <xdr:to>
      <xdr:col>10</xdr:col>
      <xdr:colOff>222250</xdr:colOff>
      <xdr:row>30</xdr:row>
      <xdr:rowOff>101600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E56AED79-3B8C-40CF-AB68-34783DF8AF66}"/>
            </a:ext>
          </a:extLst>
        </xdr:cNvPr>
        <xdr:cNvCxnSpPr/>
      </xdr:nvCxnSpPr>
      <xdr:spPr>
        <a:xfrm flipH="1">
          <a:off x="3270250" y="4121150"/>
          <a:ext cx="5664200" cy="15938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241300</xdr:colOff>
      <xdr:row>22</xdr:row>
      <xdr:rowOff>146050</xdr:rowOff>
    </xdr:from>
    <xdr:to>
      <xdr:col>18</xdr:col>
      <xdr:colOff>171450</xdr:colOff>
      <xdr:row>25</xdr:row>
      <xdr:rowOff>95250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9B5C44A4-FE13-4ABE-9EA2-61B055F2B294}"/>
            </a:ext>
          </a:extLst>
        </xdr:cNvPr>
        <xdr:cNvCxnSpPr/>
      </xdr:nvCxnSpPr>
      <xdr:spPr>
        <a:xfrm flipH="1" flipV="1">
          <a:off x="8953500" y="4286250"/>
          <a:ext cx="6026150" cy="5016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24</xdr:row>
      <xdr:rowOff>95250</xdr:rowOff>
    </xdr:from>
    <xdr:to>
      <xdr:col>10</xdr:col>
      <xdr:colOff>514350</xdr:colOff>
      <xdr:row>31</xdr:row>
      <xdr:rowOff>76200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1C41754D-A2F8-4CA4-84DE-C3122E6B04A6}"/>
            </a:ext>
          </a:extLst>
        </xdr:cNvPr>
        <xdr:cNvCxnSpPr/>
      </xdr:nvCxnSpPr>
      <xdr:spPr>
        <a:xfrm flipH="1">
          <a:off x="3282950" y="4610100"/>
          <a:ext cx="5943600" cy="12763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203200</xdr:colOff>
      <xdr:row>22</xdr:row>
      <xdr:rowOff>171450</xdr:rowOff>
    </xdr:from>
    <xdr:to>
      <xdr:col>18</xdr:col>
      <xdr:colOff>133350</xdr:colOff>
      <xdr:row>25</xdr:row>
      <xdr:rowOff>114300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796928D4-5A94-4355-9AF3-424CBD66CEF2}"/>
            </a:ext>
          </a:extLst>
        </xdr:cNvPr>
        <xdr:cNvCxnSpPr/>
      </xdr:nvCxnSpPr>
      <xdr:spPr>
        <a:xfrm flipH="1" flipV="1">
          <a:off x="8928100" y="4324350"/>
          <a:ext cx="6026150" cy="50165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22</xdr:row>
      <xdr:rowOff>152400</xdr:rowOff>
    </xdr:from>
    <xdr:to>
      <xdr:col>18</xdr:col>
      <xdr:colOff>95250</xdr:colOff>
      <xdr:row>26</xdr:row>
      <xdr:rowOff>82550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C5B06E25-C960-401B-928B-90A1B82C763A}"/>
            </a:ext>
          </a:extLst>
        </xdr:cNvPr>
        <xdr:cNvCxnSpPr/>
      </xdr:nvCxnSpPr>
      <xdr:spPr>
        <a:xfrm flipH="1" flipV="1">
          <a:off x="8477250" y="4298950"/>
          <a:ext cx="6134100" cy="67310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EA88-59EE-4785-9966-2D04D3E1E83B}">
  <dimension ref="A1:D14"/>
  <sheetViews>
    <sheetView workbookViewId="0">
      <selection activeCell="D9" sqref="D9"/>
    </sheetView>
  </sheetViews>
  <sheetFormatPr baseColWidth="10" defaultRowHeight="14.5" x14ac:dyDescent="0.35"/>
  <cols>
    <col min="1" max="1" width="15" customWidth="1"/>
  </cols>
  <sheetData>
    <row r="1" spans="1:4" x14ac:dyDescent="0.35">
      <c r="A1" s="27" t="s">
        <v>94</v>
      </c>
    </row>
    <row r="2" spans="1:4" x14ac:dyDescent="0.35">
      <c r="A2" t="s">
        <v>101</v>
      </c>
    </row>
    <row r="3" spans="1:4" x14ac:dyDescent="0.35">
      <c r="A3" t="s">
        <v>100</v>
      </c>
    </row>
    <row r="4" spans="1:4" x14ac:dyDescent="0.35">
      <c r="A4" t="s">
        <v>95</v>
      </c>
    </row>
    <row r="5" spans="1:4" x14ac:dyDescent="0.35">
      <c r="A5" t="s">
        <v>96</v>
      </c>
    </row>
    <row r="7" spans="1:4" x14ac:dyDescent="0.35">
      <c r="A7" t="s">
        <v>97</v>
      </c>
    </row>
    <row r="8" spans="1:4" x14ac:dyDescent="0.35">
      <c r="A8" t="s">
        <v>98</v>
      </c>
    </row>
    <row r="9" spans="1:4" x14ac:dyDescent="0.35">
      <c r="A9" s="44" t="s">
        <v>107</v>
      </c>
      <c r="B9" s="44"/>
      <c r="C9" s="44"/>
      <c r="D9" s="44"/>
    </row>
    <row r="11" spans="1:4" x14ac:dyDescent="0.35">
      <c r="A11" t="s">
        <v>102</v>
      </c>
    </row>
    <row r="12" spans="1:4" x14ac:dyDescent="0.35">
      <c r="A12" t="s">
        <v>103</v>
      </c>
    </row>
    <row r="14" spans="1:4" x14ac:dyDescent="0.35">
      <c r="A14" t="s">
        <v>104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56"/>
  <sheetViews>
    <sheetView showGridLines="0" topLeftCell="A37" workbookViewId="0">
      <selection activeCell="A40" sqref="A40:F40"/>
    </sheetView>
  </sheetViews>
  <sheetFormatPr baseColWidth="10" defaultColWidth="8.90625" defaultRowHeight="14.5" x14ac:dyDescent="0.35"/>
  <cols>
    <col min="1" max="1" width="38" customWidth="1"/>
    <col min="2" max="10" width="11" customWidth="1"/>
  </cols>
  <sheetData>
    <row r="1" spans="1:10" x14ac:dyDescent="0.35">
      <c r="A1" s="92" t="s">
        <v>67</v>
      </c>
      <c r="B1" s="93"/>
      <c r="C1" s="93"/>
      <c r="D1" s="93"/>
      <c r="E1" s="93"/>
      <c r="F1" s="93"/>
      <c r="G1" s="93"/>
      <c r="H1" s="93"/>
      <c r="I1" s="93"/>
      <c r="J1" s="93"/>
    </row>
    <row r="3" spans="1:10" x14ac:dyDescent="0.35">
      <c r="A3" s="1"/>
      <c r="F3" s="94" t="s">
        <v>0</v>
      </c>
      <c r="G3" s="93"/>
      <c r="H3" s="93"/>
      <c r="I3" s="93"/>
      <c r="J3" s="93"/>
    </row>
    <row r="4" spans="1:10" ht="15" thickBot="1" x14ac:dyDescent="0.4"/>
    <row r="5" spans="1:10" ht="26" customHeight="1" x14ac:dyDescent="0.35">
      <c r="A5" s="50" t="s">
        <v>68</v>
      </c>
      <c r="B5" s="10"/>
      <c r="C5" s="10"/>
      <c r="D5" s="10"/>
      <c r="E5" s="10"/>
      <c r="F5" s="10"/>
      <c r="G5" s="10"/>
      <c r="H5" s="10"/>
      <c r="I5" s="11"/>
    </row>
    <row r="6" spans="1:10" ht="30" customHeight="1" x14ac:dyDescent="0.35">
      <c r="A6" s="21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22" t="s">
        <v>9</v>
      </c>
    </row>
    <row r="7" spans="1:10" ht="18" customHeight="1" x14ac:dyDescent="0.35">
      <c r="A7" s="16" t="s">
        <v>10</v>
      </c>
      <c r="B7" s="5">
        <v>5738</v>
      </c>
      <c r="C7" s="5">
        <v>6835</v>
      </c>
      <c r="D7" s="5">
        <v>7374</v>
      </c>
      <c r="E7" s="5">
        <v>7895</v>
      </c>
      <c r="F7" s="5">
        <v>8410</v>
      </c>
      <c r="G7" s="5">
        <v>8976</v>
      </c>
      <c r="H7" s="5">
        <v>9468</v>
      </c>
      <c r="I7" s="17">
        <v>9986</v>
      </c>
    </row>
    <row r="8" spans="1:10" ht="18" customHeight="1" x14ac:dyDescent="0.35">
      <c r="A8" s="16" t="s">
        <v>11</v>
      </c>
      <c r="B8" s="5">
        <v>6594</v>
      </c>
      <c r="C8" s="5">
        <v>7654</v>
      </c>
      <c r="D8" s="5">
        <v>8163</v>
      </c>
      <c r="E8" s="5">
        <v>8660</v>
      </c>
      <c r="F8" s="5">
        <v>9152</v>
      </c>
      <c r="G8" s="5">
        <v>9695</v>
      </c>
      <c r="H8" s="5">
        <v>10158</v>
      </c>
      <c r="I8" s="17">
        <v>10652</v>
      </c>
    </row>
    <row r="9" spans="1:10" ht="18" customHeight="1" thickBot="1" x14ac:dyDescent="0.4">
      <c r="A9" s="18" t="s">
        <v>12</v>
      </c>
      <c r="B9" s="19">
        <v>6870</v>
      </c>
      <c r="C9" s="19">
        <v>7940</v>
      </c>
      <c r="D9" s="19">
        <v>8450</v>
      </c>
      <c r="E9" s="19">
        <v>8949</v>
      </c>
      <c r="F9" s="19">
        <v>9443</v>
      </c>
      <c r="G9" s="19">
        <v>9987</v>
      </c>
      <c r="H9" s="19">
        <v>10451</v>
      </c>
      <c r="I9" s="20">
        <v>10947</v>
      </c>
    </row>
    <row r="10" spans="1:10" ht="15" thickBot="1" x14ac:dyDescent="0.4"/>
    <row r="11" spans="1:10" x14ac:dyDescent="0.35">
      <c r="A11" s="50" t="s">
        <v>69</v>
      </c>
      <c r="B11" s="10"/>
      <c r="C11" s="10"/>
      <c r="D11" s="10"/>
      <c r="E11" s="10"/>
      <c r="F11" s="10"/>
      <c r="G11" s="10"/>
      <c r="H11" s="10"/>
      <c r="I11" s="10"/>
      <c r="J11" s="11"/>
    </row>
    <row r="12" spans="1:10" ht="26" customHeight="1" x14ac:dyDescent="0.35">
      <c r="A12" s="47" t="s">
        <v>13</v>
      </c>
      <c r="J12" s="13"/>
    </row>
    <row r="13" spans="1:10" ht="30" customHeight="1" x14ac:dyDescent="0.35">
      <c r="A13" s="21" t="s">
        <v>1</v>
      </c>
      <c r="B13" s="3" t="s">
        <v>2</v>
      </c>
      <c r="C13" s="3" t="s">
        <v>14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22" t="s">
        <v>9</v>
      </c>
    </row>
    <row r="14" spans="1:10" ht="18" customHeight="1" x14ac:dyDescent="0.35">
      <c r="A14" s="16" t="s">
        <v>17</v>
      </c>
      <c r="B14" s="5">
        <v>3641</v>
      </c>
      <c r="C14" s="5">
        <v>4072</v>
      </c>
      <c r="D14" s="5">
        <v>4478</v>
      </c>
      <c r="E14" s="5">
        <v>4799</v>
      </c>
      <c r="F14" s="5">
        <v>5180</v>
      </c>
      <c r="G14" s="5">
        <v>5492</v>
      </c>
      <c r="H14" s="5">
        <v>5797</v>
      </c>
      <c r="I14" s="5">
        <v>6193</v>
      </c>
      <c r="J14" s="17">
        <v>6503</v>
      </c>
    </row>
    <row r="15" spans="1:10" ht="18" customHeight="1" x14ac:dyDescent="0.35">
      <c r="A15" s="16" t="s">
        <v>16</v>
      </c>
      <c r="B15" s="5">
        <v>3853</v>
      </c>
      <c r="C15" s="5">
        <v>4315</v>
      </c>
      <c r="D15" s="5">
        <v>4759</v>
      </c>
      <c r="E15" s="5">
        <v>4962</v>
      </c>
      <c r="F15" s="5">
        <v>5507</v>
      </c>
      <c r="G15" s="5">
        <v>5835</v>
      </c>
      <c r="H15" s="5">
        <v>6158</v>
      </c>
      <c r="I15" s="5">
        <v>6582</v>
      </c>
      <c r="J15" s="17">
        <v>6911</v>
      </c>
    </row>
    <row r="16" spans="1:10" ht="18" customHeight="1" x14ac:dyDescent="0.35">
      <c r="A16" s="16" t="s">
        <v>15</v>
      </c>
      <c r="B16" s="5">
        <v>4063</v>
      </c>
      <c r="C16" s="5">
        <v>4555</v>
      </c>
      <c r="D16" s="5">
        <v>5036</v>
      </c>
      <c r="E16" s="5">
        <v>5403</v>
      </c>
      <c r="F16" s="5">
        <v>5830</v>
      </c>
      <c r="G16" s="5">
        <v>6180</v>
      </c>
      <c r="H16" s="5">
        <v>6525</v>
      </c>
      <c r="I16" s="5">
        <v>6970</v>
      </c>
      <c r="J16" s="17">
        <v>7320</v>
      </c>
    </row>
    <row r="18" spans="1:10" ht="26" customHeight="1" x14ac:dyDescent="0.35">
      <c r="A18" s="47" t="s">
        <v>18</v>
      </c>
      <c r="J18" s="13"/>
    </row>
    <row r="19" spans="1:10" ht="30" customHeight="1" x14ac:dyDescent="0.35">
      <c r="A19" s="21" t="s">
        <v>1</v>
      </c>
      <c r="B19" s="3" t="s">
        <v>2</v>
      </c>
      <c r="C19" s="3" t="s">
        <v>14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22" t="s">
        <v>9</v>
      </c>
    </row>
    <row r="20" spans="1:10" ht="18" customHeight="1" x14ac:dyDescent="0.35">
      <c r="A20" s="16" t="s">
        <v>17</v>
      </c>
      <c r="B20" s="5">
        <v>3052</v>
      </c>
      <c r="C20" s="5">
        <v>3412</v>
      </c>
      <c r="D20" s="5">
        <v>3747</v>
      </c>
      <c r="E20" s="5">
        <v>3985</v>
      </c>
      <c r="F20" s="5">
        <v>4295</v>
      </c>
      <c r="G20" s="5">
        <v>4536</v>
      </c>
      <c r="H20" s="5">
        <v>4772</v>
      </c>
      <c r="I20" s="5">
        <v>5085</v>
      </c>
      <c r="J20" s="17">
        <v>5325</v>
      </c>
    </row>
    <row r="21" spans="1:10" ht="18" customHeight="1" x14ac:dyDescent="0.35">
      <c r="A21" s="16" t="s">
        <v>16</v>
      </c>
      <c r="B21" s="5">
        <v>3231</v>
      </c>
      <c r="C21" s="5">
        <v>3617</v>
      </c>
      <c r="D21" s="5">
        <v>3987</v>
      </c>
      <c r="E21" s="5">
        <v>4240</v>
      </c>
      <c r="F21" s="5">
        <v>4574</v>
      </c>
      <c r="G21" s="5">
        <v>4827</v>
      </c>
      <c r="H21" s="5">
        <v>5075</v>
      </c>
      <c r="I21" s="5">
        <v>5413</v>
      </c>
      <c r="J21" s="17">
        <v>5667</v>
      </c>
    </row>
    <row r="22" spans="1:10" ht="18" customHeight="1" x14ac:dyDescent="0.35">
      <c r="A22" s="16" t="s">
        <v>15</v>
      </c>
      <c r="B22" s="5">
        <v>3408</v>
      </c>
      <c r="C22" s="5">
        <v>3822</v>
      </c>
      <c r="D22" s="5">
        <v>4226</v>
      </c>
      <c r="E22" s="5">
        <v>4500</v>
      </c>
      <c r="F22" s="5">
        <v>4849</v>
      </c>
      <c r="G22" s="5">
        <v>5121</v>
      </c>
      <c r="H22" s="5">
        <v>5387</v>
      </c>
      <c r="I22" s="5">
        <v>5740</v>
      </c>
      <c r="J22" s="17">
        <v>6010</v>
      </c>
    </row>
    <row r="24" spans="1:10" x14ac:dyDescent="0.35">
      <c r="A24" s="23" t="s">
        <v>19</v>
      </c>
      <c r="D24" s="44"/>
      <c r="J24" s="13"/>
    </row>
    <row r="25" spans="1:10" x14ac:dyDescent="0.35">
      <c r="A25" s="12"/>
      <c r="J25" s="13"/>
    </row>
    <row r="26" spans="1:10" ht="15" thickBot="1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6"/>
    </row>
    <row r="27" spans="1:10" ht="15" thickBot="1" x14ac:dyDescent="0.4"/>
    <row r="28" spans="1:10" x14ac:dyDescent="0.35">
      <c r="A28" s="50" t="s">
        <v>70</v>
      </c>
      <c r="B28" s="10"/>
      <c r="C28" s="10"/>
      <c r="D28" s="10"/>
      <c r="E28" s="10"/>
      <c r="F28" s="11"/>
    </row>
    <row r="29" spans="1:10" x14ac:dyDescent="0.35">
      <c r="A29" s="12"/>
      <c r="F29" s="13"/>
    </row>
    <row r="30" spans="1:10" x14ac:dyDescent="0.35">
      <c r="A30" s="47" t="s">
        <v>13</v>
      </c>
      <c r="F30" s="13"/>
    </row>
    <row r="31" spans="1:10" x14ac:dyDescent="0.35">
      <c r="A31" s="14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15" t="s">
        <v>25</v>
      </c>
    </row>
    <row r="32" spans="1:10" x14ac:dyDescent="0.35">
      <c r="A32" s="16" t="s">
        <v>17</v>
      </c>
      <c r="B32" s="5">
        <v>2627</v>
      </c>
      <c r="C32" s="5">
        <v>2901</v>
      </c>
      <c r="D32" s="5">
        <v>3222</v>
      </c>
      <c r="E32" s="5">
        <v>3497</v>
      </c>
      <c r="F32" s="17">
        <v>3794</v>
      </c>
    </row>
    <row r="33" spans="1:6" x14ac:dyDescent="0.35">
      <c r="A33" s="16" t="s">
        <v>16</v>
      </c>
      <c r="B33" s="5">
        <v>2775</v>
      </c>
      <c r="C33" s="5">
        <v>3072</v>
      </c>
      <c r="D33" s="5">
        <v>3403</v>
      </c>
      <c r="E33" s="5">
        <v>3699</v>
      </c>
      <c r="F33" s="17">
        <v>4008</v>
      </c>
    </row>
    <row r="34" spans="1:6" x14ac:dyDescent="0.35">
      <c r="A34" s="16" t="s">
        <v>15</v>
      </c>
      <c r="B34" s="5">
        <v>2926</v>
      </c>
      <c r="C34" s="5">
        <v>3233</v>
      </c>
      <c r="D34" s="5">
        <v>3584</v>
      </c>
      <c r="E34" s="5">
        <v>3895</v>
      </c>
      <c r="F34" s="17">
        <v>4225</v>
      </c>
    </row>
    <row r="36" spans="1:6" x14ac:dyDescent="0.35">
      <c r="A36" s="47" t="s">
        <v>18</v>
      </c>
      <c r="F36" s="13"/>
    </row>
    <row r="37" spans="1:6" x14ac:dyDescent="0.35">
      <c r="A37" s="14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15" t="s">
        <v>25</v>
      </c>
    </row>
    <row r="38" spans="1:6" ht="15" thickBot="1" x14ac:dyDescent="0.4">
      <c r="A38" s="18" t="s">
        <v>17</v>
      </c>
      <c r="B38" s="19">
        <v>2189</v>
      </c>
      <c r="C38" s="19">
        <v>2391</v>
      </c>
      <c r="D38" s="19">
        <v>2636</v>
      </c>
      <c r="E38" s="19">
        <v>2841</v>
      </c>
      <c r="F38" s="20">
        <v>3064</v>
      </c>
    </row>
    <row r="39" spans="1:6" x14ac:dyDescent="0.35">
      <c r="A39" s="16" t="s">
        <v>16</v>
      </c>
      <c r="B39" s="5">
        <v>2311</v>
      </c>
      <c r="C39" s="5">
        <v>2530</v>
      </c>
      <c r="D39" s="5">
        <v>2783</v>
      </c>
      <c r="E39" s="5">
        <v>3001</v>
      </c>
      <c r="F39" s="17">
        <v>3234</v>
      </c>
    </row>
    <row r="40" spans="1:6" x14ac:dyDescent="0.35">
      <c r="A40" s="16" t="s">
        <v>15</v>
      </c>
      <c r="B40" s="5">
        <v>2435</v>
      </c>
      <c r="C40" s="5">
        <v>2660</v>
      </c>
      <c r="D40" s="5">
        <v>2929</v>
      </c>
      <c r="E40" s="5">
        <v>3159</v>
      </c>
      <c r="F40" s="17">
        <v>3406</v>
      </c>
    </row>
    <row r="42" spans="1:6" x14ac:dyDescent="0.35">
      <c r="A42" s="48" t="s">
        <v>65</v>
      </c>
      <c r="B42" s="44"/>
      <c r="C42" s="44"/>
      <c r="D42" s="44"/>
      <c r="E42" s="44"/>
    </row>
    <row r="44" spans="1:6" ht="42" x14ac:dyDescent="0.35">
      <c r="A44" s="2" t="s">
        <v>26</v>
      </c>
      <c r="B44" s="3" t="s">
        <v>27</v>
      </c>
    </row>
    <row r="45" spans="1:6" x14ac:dyDescent="0.35">
      <c r="A45" s="4" t="s">
        <v>28</v>
      </c>
      <c r="B45" s="8">
        <v>1114</v>
      </c>
      <c r="D45" s="49" t="s">
        <v>66</v>
      </c>
    </row>
    <row r="46" spans="1:6" x14ac:dyDescent="0.35">
      <c r="A46" s="4" t="s">
        <v>29</v>
      </c>
      <c r="B46" s="8">
        <v>1798</v>
      </c>
    </row>
    <row r="47" spans="1:6" x14ac:dyDescent="0.35">
      <c r="A47" s="4" t="s">
        <v>30</v>
      </c>
      <c r="B47" s="8">
        <v>2398</v>
      </c>
    </row>
    <row r="48" spans="1:6" x14ac:dyDescent="0.35">
      <c r="A48" s="4" t="s">
        <v>31</v>
      </c>
      <c r="B48" s="8">
        <v>2662</v>
      </c>
    </row>
    <row r="49" spans="1:6" x14ac:dyDescent="0.35">
      <c r="A49" s="4" t="s">
        <v>32</v>
      </c>
      <c r="B49" s="8">
        <v>3202</v>
      </c>
    </row>
    <row r="51" spans="1:6" x14ac:dyDescent="0.35">
      <c r="A51" s="6" t="s">
        <v>33</v>
      </c>
    </row>
    <row r="52" spans="1:6" x14ac:dyDescent="0.35">
      <c r="A52" s="95"/>
      <c r="B52" s="93"/>
      <c r="C52" s="93"/>
      <c r="D52" s="93"/>
      <c r="E52" s="93"/>
      <c r="F52" s="93"/>
    </row>
    <row r="56" spans="1:6" x14ac:dyDescent="0.35">
      <c r="D56" s="9"/>
    </row>
  </sheetData>
  <mergeCells count="3">
    <mergeCell ref="A1:J1"/>
    <mergeCell ref="F3:J3"/>
    <mergeCell ref="A52:F52"/>
  </mergeCells>
  <pageMargins left="0.75" right="0.75" top="1" bottom="1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53"/>
  <sheetViews>
    <sheetView topLeftCell="A37" workbookViewId="0">
      <selection activeCell="A50" sqref="A50:F50"/>
    </sheetView>
  </sheetViews>
  <sheetFormatPr baseColWidth="10" defaultRowHeight="14.5" x14ac:dyDescent="0.35"/>
  <cols>
    <col min="1" max="1" width="39.08984375" customWidth="1"/>
  </cols>
  <sheetData>
    <row r="1" spans="1:10" x14ac:dyDescent="0.35">
      <c r="A1" s="96" t="s">
        <v>71</v>
      </c>
      <c r="B1" s="93"/>
      <c r="C1" s="93"/>
      <c r="D1" s="93"/>
      <c r="E1" s="93"/>
    </row>
    <row r="4" spans="1:10" x14ac:dyDescent="0.35">
      <c r="A4" s="56" t="s">
        <v>72</v>
      </c>
    </row>
    <row r="5" spans="1:10" ht="28" x14ac:dyDescent="0.35">
      <c r="A5" s="55" t="s">
        <v>1</v>
      </c>
      <c r="B5" s="54" t="s">
        <v>2</v>
      </c>
      <c r="C5" s="54" t="s">
        <v>3</v>
      </c>
      <c r="D5" s="54" t="s">
        <v>4</v>
      </c>
      <c r="E5" s="54" t="s">
        <v>5</v>
      </c>
      <c r="F5" s="54" t="s">
        <v>6</v>
      </c>
      <c r="G5" s="54" t="s">
        <v>7</v>
      </c>
      <c r="H5" s="54" t="s">
        <v>8</v>
      </c>
      <c r="I5" s="54" t="s">
        <v>9</v>
      </c>
    </row>
    <row r="6" spans="1:10" x14ac:dyDescent="0.35">
      <c r="A6" s="53" t="s">
        <v>10</v>
      </c>
      <c r="B6" s="52">
        <v>5929</v>
      </c>
      <c r="C6" s="52">
        <v>7071</v>
      </c>
      <c r="D6" s="52">
        <v>7627</v>
      </c>
      <c r="E6" s="52">
        <v>8165</v>
      </c>
      <c r="F6" s="52">
        <v>8698</v>
      </c>
      <c r="G6" s="52">
        <v>9283</v>
      </c>
      <c r="H6" s="52">
        <v>9791</v>
      </c>
      <c r="I6" s="52">
        <v>10326</v>
      </c>
    </row>
    <row r="7" spans="1:10" x14ac:dyDescent="0.35">
      <c r="A7" s="53" t="s">
        <v>11</v>
      </c>
      <c r="B7" s="52">
        <v>6813</v>
      </c>
      <c r="C7" s="52">
        <v>7918</v>
      </c>
      <c r="D7" s="52">
        <v>8445</v>
      </c>
      <c r="E7" s="52">
        <v>8959</v>
      </c>
      <c r="F7" s="52">
        <v>9469</v>
      </c>
      <c r="G7" s="52">
        <v>10030</v>
      </c>
      <c r="H7" s="52">
        <v>10510</v>
      </c>
      <c r="I7" s="52">
        <v>11021</v>
      </c>
    </row>
    <row r="8" spans="1:10" x14ac:dyDescent="0.35">
      <c r="A8" s="53" t="s">
        <v>12</v>
      </c>
      <c r="B8" s="52">
        <v>7102</v>
      </c>
      <c r="C8" s="52">
        <v>8220</v>
      </c>
      <c r="D8" s="52">
        <v>8749</v>
      </c>
      <c r="E8" s="52">
        <v>9265</v>
      </c>
      <c r="F8" s="52">
        <v>9777</v>
      </c>
      <c r="G8" s="52">
        <v>10340</v>
      </c>
      <c r="H8" s="52">
        <v>10821</v>
      </c>
      <c r="I8" s="52">
        <v>11335</v>
      </c>
    </row>
    <row r="10" spans="1:10" x14ac:dyDescent="0.35">
      <c r="A10" s="56" t="s">
        <v>69</v>
      </c>
    </row>
    <row r="11" spans="1:10" x14ac:dyDescent="0.35">
      <c r="A11" s="56" t="s">
        <v>13</v>
      </c>
    </row>
    <row r="12" spans="1:10" ht="28" x14ac:dyDescent="0.35">
      <c r="A12" s="55" t="s">
        <v>1</v>
      </c>
      <c r="B12" s="54" t="s">
        <v>2</v>
      </c>
      <c r="C12" s="54" t="s">
        <v>14</v>
      </c>
      <c r="D12" s="54" t="s">
        <v>3</v>
      </c>
      <c r="E12" s="54" t="s">
        <v>4</v>
      </c>
      <c r="F12" s="54" t="s">
        <v>5</v>
      </c>
      <c r="G12" s="54" t="s">
        <v>6</v>
      </c>
      <c r="H12" s="54" t="s">
        <v>7</v>
      </c>
      <c r="I12" s="54" t="s">
        <v>8</v>
      </c>
      <c r="J12" s="54" t="s">
        <v>9</v>
      </c>
    </row>
    <row r="13" spans="1:10" x14ac:dyDescent="0.35">
      <c r="A13" s="53" t="s">
        <v>17</v>
      </c>
      <c r="B13" s="52">
        <v>3789</v>
      </c>
      <c r="C13" s="52">
        <v>4241</v>
      </c>
      <c r="D13" s="52">
        <v>4666</v>
      </c>
      <c r="E13" s="52">
        <v>4999</v>
      </c>
      <c r="F13" s="52">
        <v>5395</v>
      </c>
      <c r="G13" s="52">
        <v>5721</v>
      </c>
      <c r="H13" s="52">
        <v>6039</v>
      </c>
      <c r="I13" s="52">
        <v>6450</v>
      </c>
      <c r="J13" s="52">
        <v>6773</v>
      </c>
    </row>
    <row r="14" spans="1:10" x14ac:dyDescent="0.35">
      <c r="A14" s="53" t="s">
        <v>16</v>
      </c>
      <c r="B14" s="52">
        <v>4021</v>
      </c>
      <c r="C14" s="52">
        <v>4507</v>
      </c>
      <c r="D14" s="52">
        <v>4973</v>
      </c>
      <c r="E14" s="52">
        <v>5188</v>
      </c>
      <c r="F14" s="52">
        <v>5753</v>
      </c>
      <c r="G14" s="52">
        <v>6096</v>
      </c>
      <c r="H14" s="52">
        <v>6434</v>
      </c>
      <c r="I14" s="52">
        <v>6875</v>
      </c>
      <c r="J14" s="52">
        <v>7218</v>
      </c>
    </row>
    <row r="15" spans="1:10" x14ac:dyDescent="0.35">
      <c r="A15" s="53" t="s">
        <v>15</v>
      </c>
      <c r="B15" s="52">
        <v>4251</v>
      </c>
      <c r="C15" s="52">
        <v>4771</v>
      </c>
      <c r="D15" s="52">
        <v>5277</v>
      </c>
      <c r="E15" s="52">
        <v>5661</v>
      </c>
      <c r="F15" s="52">
        <v>6106</v>
      </c>
      <c r="G15" s="52">
        <v>6473</v>
      </c>
      <c r="H15" s="52">
        <v>6834</v>
      </c>
      <c r="I15" s="52">
        <v>7299</v>
      </c>
      <c r="J15" s="52">
        <v>7665</v>
      </c>
    </row>
    <row r="17" spans="1:10" x14ac:dyDescent="0.35">
      <c r="A17" s="56" t="s">
        <v>18</v>
      </c>
    </row>
    <row r="18" spans="1:10" ht="28" x14ac:dyDescent="0.35">
      <c r="A18" s="55" t="s">
        <v>1</v>
      </c>
      <c r="B18" s="54" t="s">
        <v>2</v>
      </c>
      <c r="C18" s="54" t="s">
        <v>14</v>
      </c>
      <c r="D18" s="54" t="s">
        <v>3</v>
      </c>
      <c r="E18" s="54" t="s">
        <v>4</v>
      </c>
      <c r="F18" s="54" t="s">
        <v>5</v>
      </c>
      <c r="G18" s="54" t="s">
        <v>6</v>
      </c>
      <c r="H18" s="54" t="s">
        <v>7</v>
      </c>
      <c r="I18" s="54" t="s">
        <v>8</v>
      </c>
      <c r="J18" s="54" t="s">
        <v>9</v>
      </c>
    </row>
    <row r="19" spans="1:10" x14ac:dyDescent="0.35">
      <c r="A19" s="53" t="s">
        <v>17</v>
      </c>
      <c r="B19" s="52">
        <v>3186</v>
      </c>
      <c r="C19" s="52">
        <v>3566</v>
      </c>
      <c r="D19" s="52">
        <v>3918</v>
      </c>
      <c r="E19" s="52">
        <v>4168</v>
      </c>
      <c r="F19" s="52">
        <v>4490</v>
      </c>
      <c r="G19" s="52">
        <v>4743</v>
      </c>
      <c r="H19" s="52">
        <v>4990</v>
      </c>
      <c r="I19" s="52">
        <v>5316</v>
      </c>
      <c r="J19" s="52">
        <v>5568</v>
      </c>
    </row>
    <row r="20" spans="1:10" x14ac:dyDescent="0.35">
      <c r="A20" s="53" t="s">
        <v>16</v>
      </c>
      <c r="B20" s="52">
        <v>3385</v>
      </c>
      <c r="C20" s="52">
        <v>3794</v>
      </c>
      <c r="D20" s="52">
        <v>4184</v>
      </c>
      <c r="E20" s="52">
        <v>4450</v>
      </c>
      <c r="F20" s="52">
        <v>4799</v>
      </c>
      <c r="G20" s="52">
        <v>5065</v>
      </c>
      <c r="H20" s="52">
        <v>5326</v>
      </c>
      <c r="I20" s="52">
        <v>5679</v>
      </c>
      <c r="J20" s="52">
        <v>5947</v>
      </c>
    </row>
    <row r="21" spans="1:10" x14ac:dyDescent="0.35">
      <c r="A21" s="53" t="s">
        <v>15</v>
      </c>
      <c r="B21" s="52">
        <v>3581</v>
      </c>
      <c r="C21" s="52">
        <v>4021</v>
      </c>
      <c r="D21" s="52">
        <v>4448</v>
      </c>
      <c r="E21" s="52">
        <v>4738</v>
      </c>
      <c r="F21" s="52">
        <v>5103</v>
      </c>
      <c r="G21" s="52">
        <v>5390</v>
      </c>
      <c r="H21" s="52">
        <v>5671</v>
      </c>
      <c r="I21" s="52">
        <v>6041</v>
      </c>
      <c r="J21" s="52">
        <v>6325</v>
      </c>
    </row>
    <row r="23" spans="1:10" x14ac:dyDescent="0.35">
      <c r="A23" s="51" t="s">
        <v>19</v>
      </c>
      <c r="C23" s="44"/>
      <c r="D23" s="44"/>
    </row>
    <row r="25" spans="1:10" x14ac:dyDescent="0.35">
      <c r="A25" s="56" t="s">
        <v>70</v>
      </c>
    </row>
    <row r="26" spans="1:10" x14ac:dyDescent="0.35">
      <c r="A26" s="56" t="s">
        <v>13</v>
      </c>
    </row>
    <row r="27" spans="1:10" x14ac:dyDescent="0.35">
      <c r="A27" s="58" t="s">
        <v>20</v>
      </c>
      <c r="B27" s="57" t="s">
        <v>21</v>
      </c>
      <c r="C27" s="57" t="s">
        <v>22</v>
      </c>
      <c r="D27" s="57" t="s">
        <v>23</v>
      </c>
      <c r="E27" s="57" t="s">
        <v>24</v>
      </c>
      <c r="F27" s="57" t="s">
        <v>25</v>
      </c>
    </row>
    <row r="28" spans="1:10" x14ac:dyDescent="0.35">
      <c r="A28" s="53" t="s">
        <v>17</v>
      </c>
      <c r="B28" s="52">
        <v>2585</v>
      </c>
      <c r="C28" s="52">
        <v>2866</v>
      </c>
      <c r="D28" s="52">
        <v>3193</v>
      </c>
      <c r="E28" s="52">
        <v>3475</v>
      </c>
      <c r="F28" s="52">
        <v>3779</v>
      </c>
    </row>
    <row r="29" spans="1:10" x14ac:dyDescent="0.35">
      <c r="A29" s="53" t="s">
        <v>16</v>
      </c>
      <c r="B29" s="52">
        <v>2713</v>
      </c>
      <c r="C29" s="52">
        <v>3017</v>
      </c>
      <c r="D29" s="52">
        <v>3355</v>
      </c>
      <c r="E29" s="52">
        <v>3658</v>
      </c>
      <c r="F29" s="52">
        <v>3974</v>
      </c>
    </row>
    <row r="30" spans="1:10" x14ac:dyDescent="0.35">
      <c r="A30" s="53" t="s">
        <v>15</v>
      </c>
      <c r="B30" s="52">
        <v>2845</v>
      </c>
      <c r="C30" s="52">
        <v>3159</v>
      </c>
      <c r="D30" s="52">
        <v>3518</v>
      </c>
      <c r="E30" s="52">
        <v>3836</v>
      </c>
      <c r="F30" s="52">
        <v>4173</v>
      </c>
    </row>
    <row r="32" spans="1:10" x14ac:dyDescent="0.35">
      <c r="A32" s="56" t="s">
        <v>18</v>
      </c>
    </row>
    <row r="33" spans="1:6" x14ac:dyDescent="0.35">
      <c r="A33" s="58" t="s">
        <v>20</v>
      </c>
      <c r="B33" s="57" t="s">
        <v>21</v>
      </c>
      <c r="C33" s="57" t="s">
        <v>22</v>
      </c>
      <c r="D33" s="57" t="s">
        <v>23</v>
      </c>
      <c r="E33" s="57" t="s">
        <v>24</v>
      </c>
      <c r="F33" s="57" t="s">
        <v>25</v>
      </c>
    </row>
    <row r="34" spans="1:6" x14ac:dyDescent="0.35">
      <c r="A34" s="53" t="s">
        <v>17</v>
      </c>
      <c r="B34" s="52">
        <v>2137</v>
      </c>
      <c r="C34" s="52">
        <v>2344</v>
      </c>
      <c r="D34" s="52">
        <v>2594</v>
      </c>
      <c r="E34" s="52">
        <v>2804</v>
      </c>
      <c r="F34" s="52">
        <v>3032</v>
      </c>
    </row>
    <row r="35" spans="1:6" x14ac:dyDescent="0.35">
      <c r="A35" s="53" t="s">
        <v>16</v>
      </c>
      <c r="B35" s="52">
        <v>2239</v>
      </c>
      <c r="C35" s="52">
        <v>2463</v>
      </c>
      <c r="D35" s="52">
        <v>2722</v>
      </c>
      <c r="E35" s="52">
        <v>2945</v>
      </c>
      <c r="F35" s="52">
        <v>3182</v>
      </c>
    </row>
    <row r="36" spans="1:6" x14ac:dyDescent="0.35">
      <c r="A36" s="53" t="s">
        <v>15</v>
      </c>
      <c r="B36" s="52">
        <v>2342</v>
      </c>
      <c r="C36" s="52">
        <v>2573</v>
      </c>
      <c r="D36" s="52">
        <v>2848</v>
      </c>
      <c r="E36" s="52">
        <v>3083</v>
      </c>
      <c r="F36" s="52">
        <v>3336</v>
      </c>
    </row>
    <row r="39" spans="1:6" x14ac:dyDescent="0.35">
      <c r="A39" s="56" t="s">
        <v>74</v>
      </c>
      <c r="B39" s="44"/>
      <c r="C39" s="44"/>
    </row>
    <row r="41" spans="1:6" ht="42" x14ac:dyDescent="0.35">
      <c r="A41" s="55" t="s">
        <v>26</v>
      </c>
      <c r="B41" s="54" t="s">
        <v>27</v>
      </c>
    </row>
    <row r="42" spans="1:6" x14ac:dyDescent="0.35">
      <c r="A42" s="53" t="s">
        <v>28</v>
      </c>
      <c r="B42" s="59">
        <v>1158</v>
      </c>
      <c r="D42" s="49" t="s">
        <v>66</v>
      </c>
    </row>
    <row r="43" spans="1:6" x14ac:dyDescent="0.35">
      <c r="A43" s="53" t="s">
        <v>29</v>
      </c>
      <c r="B43" s="59">
        <v>1870</v>
      </c>
    </row>
    <row r="44" spans="1:6" x14ac:dyDescent="0.35">
      <c r="A44" s="53" t="s">
        <v>30</v>
      </c>
      <c r="B44" s="59">
        <v>2494</v>
      </c>
    </row>
    <row r="45" spans="1:6" x14ac:dyDescent="0.35">
      <c r="A45" s="53" t="s">
        <v>31</v>
      </c>
      <c r="B45" s="59">
        <v>2768</v>
      </c>
    </row>
    <row r="46" spans="1:6" x14ac:dyDescent="0.35">
      <c r="A46" s="53" t="s">
        <v>32</v>
      </c>
      <c r="B46" s="59">
        <v>3330</v>
      </c>
    </row>
    <row r="49" spans="1:6" x14ac:dyDescent="0.35">
      <c r="A49" s="97" t="s">
        <v>75</v>
      </c>
      <c r="B49" s="93"/>
      <c r="C49" s="93"/>
      <c r="D49" s="93"/>
      <c r="E49" s="93"/>
      <c r="F49" s="93"/>
    </row>
    <row r="50" spans="1:6" x14ac:dyDescent="0.35">
      <c r="A50" s="97" t="s">
        <v>106</v>
      </c>
      <c r="B50" s="93"/>
      <c r="C50" s="93"/>
      <c r="D50" s="93"/>
      <c r="E50" s="93"/>
      <c r="F50" s="93"/>
    </row>
    <row r="51" spans="1:6" x14ac:dyDescent="0.35">
      <c r="A51" s="51"/>
    </row>
    <row r="53" spans="1:6" x14ac:dyDescent="0.35">
      <c r="D53" s="60" t="s">
        <v>73</v>
      </c>
    </row>
  </sheetData>
  <mergeCells count="3">
    <mergeCell ref="A1:E1"/>
    <mergeCell ref="A49:F49"/>
    <mergeCell ref="A50:F5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J49"/>
  <sheetViews>
    <sheetView topLeftCell="A33" workbookViewId="0">
      <selection activeCell="A49" sqref="A49"/>
    </sheetView>
  </sheetViews>
  <sheetFormatPr baseColWidth="10" defaultRowHeight="14.5" x14ac:dyDescent="0.35"/>
  <cols>
    <col min="1" max="1" width="38.6328125" customWidth="1"/>
  </cols>
  <sheetData>
    <row r="1" spans="1:10" ht="21" customHeight="1" x14ac:dyDescent="0.35">
      <c r="A1" s="96" t="s">
        <v>76</v>
      </c>
      <c r="B1" s="93"/>
      <c r="C1" s="93"/>
      <c r="D1" s="93"/>
      <c r="E1" s="93"/>
    </row>
    <row r="2" spans="1:10" ht="14.4" customHeight="1" x14ac:dyDescent="0.35"/>
    <row r="3" spans="1:10" x14ac:dyDescent="0.35">
      <c r="A3" s="56" t="s">
        <v>68</v>
      </c>
    </row>
    <row r="4" spans="1:10" ht="28" x14ac:dyDescent="0.35">
      <c r="A4" s="55" t="s">
        <v>1</v>
      </c>
      <c r="B4" s="54" t="s">
        <v>2</v>
      </c>
      <c r="C4" s="54" t="s">
        <v>3</v>
      </c>
      <c r="D4" s="54" t="s">
        <v>4</v>
      </c>
      <c r="E4" s="54" t="s">
        <v>5</v>
      </c>
      <c r="F4" s="54" t="s">
        <v>6</v>
      </c>
      <c r="G4" s="54" t="s">
        <v>7</v>
      </c>
      <c r="H4" s="54" t="s">
        <v>8</v>
      </c>
      <c r="I4" s="54" t="s">
        <v>9</v>
      </c>
    </row>
    <row r="5" spans="1:10" x14ac:dyDescent="0.35">
      <c r="A5" s="53" t="s">
        <v>10</v>
      </c>
      <c r="B5" s="52">
        <v>5981</v>
      </c>
      <c r="C5" s="52">
        <v>7136</v>
      </c>
      <c r="D5" s="52">
        <v>7696</v>
      </c>
      <c r="E5" s="52">
        <v>8239</v>
      </c>
      <c r="F5" s="52">
        <v>8777</v>
      </c>
      <c r="G5" s="52">
        <v>9367</v>
      </c>
      <c r="H5" s="52">
        <v>9879</v>
      </c>
      <c r="I5" s="52">
        <v>10419</v>
      </c>
    </row>
    <row r="6" spans="1:10" x14ac:dyDescent="0.35">
      <c r="A6" s="53" t="s">
        <v>11</v>
      </c>
      <c r="B6" s="52">
        <v>6864</v>
      </c>
      <c r="C6" s="52">
        <v>7984</v>
      </c>
      <c r="D6" s="52">
        <v>8521</v>
      </c>
      <c r="E6" s="52">
        <v>9041</v>
      </c>
      <c r="F6" s="52">
        <v>9555</v>
      </c>
      <c r="G6" s="52">
        <v>10121</v>
      </c>
      <c r="H6" s="52">
        <v>10605</v>
      </c>
      <c r="I6" s="52">
        <v>11122</v>
      </c>
    </row>
    <row r="7" spans="1:10" x14ac:dyDescent="0.35">
      <c r="A7" s="53" t="s">
        <v>12</v>
      </c>
      <c r="B7" s="52">
        <v>7158</v>
      </c>
      <c r="C7" s="52">
        <v>8290</v>
      </c>
      <c r="D7" s="52">
        <v>8820</v>
      </c>
      <c r="E7" s="52">
        <v>9342</v>
      </c>
      <c r="F7" s="52">
        <v>9857</v>
      </c>
      <c r="G7" s="52">
        <v>10425</v>
      </c>
      <c r="H7" s="52">
        <v>10911</v>
      </c>
      <c r="I7" s="52">
        <v>11429</v>
      </c>
    </row>
    <row r="9" spans="1:10" x14ac:dyDescent="0.35">
      <c r="A9" s="56" t="s">
        <v>77</v>
      </c>
    </row>
    <row r="10" spans="1:10" x14ac:dyDescent="0.35">
      <c r="A10" s="56" t="s">
        <v>13</v>
      </c>
    </row>
    <row r="11" spans="1:10" ht="28" x14ac:dyDescent="0.35">
      <c r="A11" s="55" t="s">
        <v>1</v>
      </c>
      <c r="B11" s="54" t="s">
        <v>2</v>
      </c>
      <c r="C11" s="54" t="s">
        <v>14</v>
      </c>
      <c r="D11" s="54" t="s">
        <v>3</v>
      </c>
      <c r="E11" s="54" t="s">
        <v>4</v>
      </c>
      <c r="F11" s="54" t="s">
        <v>5</v>
      </c>
      <c r="G11" s="54" t="s">
        <v>6</v>
      </c>
      <c r="H11" s="54" t="s">
        <v>7</v>
      </c>
      <c r="I11" s="54" t="s">
        <v>8</v>
      </c>
      <c r="J11" s="54" t="s">
        <v>9</v>
      </c>
    </row>
    <row r="12" spans="1:10" x14ac:dyDescent="0.35">
      <c r="A12" s="53" t="s">
        <v>17</v>
      </c>
      <c r="B12" s="52">
        <v>3846</v>
      </c>
      <c r="C12" s="52">
        <v>4306</v>
      </c>
      <c r="D12" s="52">
        <v>4739</v>
      </c>
      <c r="E12" s="52">
        <v>5078</v>
      </c>
      <c r="F12" s="52">
        <v>5479</v>
      </c>
      <c r="G12" s="52">
        <v>5810</v>
      </c>
      <c r="H12" s="52">
        <v>6133</v>
      </c>
      <c r="I12" s="52">
        <v>6550</v>
      </c>
      <c r="J12" s="52">
        <v>6878</v>
      </c>
    </row>
    <row r="13" spans="1:10" x14ac:dyDescent="0.35">
      <c r="A13" s="53" t="s">
        <v>16</v>
      </c>
      <c r="B13" s="52">
        <v>4086</v>
      </c>
      <c r="C13" s="52">
        <v>4581</v>
      </c>
      <c r="D13" s="52">
        <v>5057</v>
      </c>
      <c r="E13" s="52">
        <v>5277</v>
      </c>
      <c r="F13" s="52">
        <v>5849</v>
      </c>
      <c r="G13" s="52">
        <v>6197</v>
      </c>
      <c r="H13" s="52">
        <v>6541</v>
      </c>
      <c r="I13" s="52">
        <v>6989</v>
      </c>
      <c r="J13" s="52">
        <v>7338</v>
      </c>
    </row>
    <row r="14" spans="1:10" x14ac:dyDescent="0.35">
      <c r="A14" s="53" t="s">
        <v>15</v>
      </c>
      <c r="B14" s="52">
        <v>4324</v>
      </c>
      <c r="C14" s="52">
        <v>4854</v>
      </c>
      <c r="D14" s="52">
        <v>5370</v>
      </c>
      <c r="E14" s="52">
        <v>5762</v>
      </c>
      <c r="F14" s="52">
        <v>6214</v>
      </c>
      <c r="G14" s="52">
        <v>6587</v>
      </c>
      <c r="H14" s="52">
        <v>6955</v>
      </c>
      <c r="I14" s="52">
        <v>7427</v>
      </c>
      <c r="J14" s="52">
        <v>7799</v>
      </c>
    </row>
    <row r="16" spans="1:10" x14ac:dyDescent="0.35">
      <c r="A16" s="56" t="s">
        <v>18</v>
      </c>
    </row>
    <row r="17" spans="1:10" ht="28" x14ac:dyDescent="0.35">
      <c r="A17" s="55" t="s">
        <v>1</v>
      </c>
      <c r="B17" s="54" t="s">
        <v>2</v>
      </c>
      <c r="C17" s="54" t="s">
        <v>14</v>
      </c>
      <c r="D17" s="54" t="s">
        <v>3</v>
      </c>
      <c r="E17" s="54" t="s">
        <v>4</v>
      </c>
      <c r="F17" s="54" t="s">
        <v>5</v>
      </c>
      <c r="G17" s="54" t="s">
        <v>6</v>
      </c>
      <c r="H17" s="54" t="s">
        <v>7</v>
      </c>
      <c r="I17" s="54" t="s">
        <v>8</v>
      </c>
      <c r="J17" s="54" t="s">
        <v>9</v>
      </c>
    </row>
    <row r="18" spans="1:10" x14ac:dyDescent="0.35">
      <c r="A18" s="53" t="s">
        <v>17</v>
      </c>
      <c r="B18" s="52">
        <v>3242</v>
      </c>
      <c r="C18" s="52">
        <v>3630</v>
      </c>
      <c r="D18" s="52">
        <v>3989</v>
      </c>
      <c r="E18" s="52">
        <v>4243</v>
      </c>
      <c r="F18" s="52">
        <v>4571</v>
      </c>
      <c r="G18" s="52">
        <v>4828</v>
      </c>
      <c r="H18" s="52">
        <v>5079</v>
      </c>
      <c r="I18" s="52">
        <v>5411</v>
      </c>
      <c r="J18" s="52">
        <v>5667</v>
      </c>
    </row>
    <row r="19" spans="1:10" x14ac:dyDescent="0.35">
      <c r="A19" s="53" t="s">
        <v>16</v>
      </c>
      <c r="B19" s="52">
        <v>3449</v>
      </c>
      <c r="C19" s="52">
        <v>3867</v>
      </c>
      <c r="D19" s="52">
        <v>4265</v>
      </c>
      <c r="E19" s="52">
        <v>4537</v>
      </c>
      <c r="F19" s="52">
        <v>4891</v>
      </c>
      <c r="G19" s="52">
        <v>5163</v>
      </c>
      <c r="H19" s="52">
        <v>5429</v>
      </c>
      <c r="I19" s="52">
        <v>5788</v>
      </c>
      <c r="J19" s="52">
        <v>6060</v>
      </c>
    </row>
    <row r="20" spans="1:10" x14ac:dyDescent="0.35">
      <c r="A20" s="53" t="s">
        <v>15</v>
      </c>
      <c r="B20" s="52">
        <v>3653</v>
      </c>
      <c r="C20" s="52">
        <v>4103</v>
      </c>
      <c r="D20" s="52">
        <v>4541</v>
      </c>
      <c r="E20" s="52">
        <v>4836</v>
      </c>
      <c r="F20" s="52">
        <v>5208</v>
      </c>
      <c r="G20" s="52">
        <v>5501</v>
      </c>
      <c r="H20" s="52">
        <v>5788</v>
      </c>
      <c r="I20" s="52">
        <v>6164</v>
      </c>
      <c r="J20" s="52">
        <v>6454</v>
      </c>
    </row>
    <row r="22" spans="1:10" x14ac:dyDescent="0.35">
      <c r="A22" s="51" t="s">
        <v>19</v>
      </c>
      <c r="C22" s="44"/>
      <c r="D22" s="44"/>
    </row>
    <row r="24" spans="1:10" x14ac:dyDescent="0.35">
      <c r="A24" s="56" t="s">
        <v>79</v>
      </c>
    </row>
    <row r="26" spans="1:10" x14ac:dyDescent="0.35">
      <c r="A26" s="56" t="s">
        <v>13</v>
      </c>
    </row>
    <row r="27" spans="1:10" x14ac:dyDescent="0.35">
      <c r="A27" s="58" t="s">
        <v>20</v>
      </c>
      <c r="B27" s="57" t="s">
        <v>21</v>
      </c>
      <c r="C27" s="57" t="s">
        <v>22</v>
      </c>
      <c r="D27" s="57" t="s">
        <v>23</v>
      </c>
      <c r="E27" s="57" t="s">
        <v>24</v>
      </c>
      <c r="F27" s="57" t="s">
        <v>25</v>
      </c>
    </row>
    <row r="28" spans="1:10" x14ac:dyDescent="0.35">
      <c r="A28" s="53" t="s">
        <v>17</v>
      </c>
      <c r="B28" s="52">
        <v>2640</v>
      </c>
      <c r="C28" s="52">
        <v>2923</v>
      </c>
      <c r="D28" s="52">
        <v>3253</v>
      </c>
      <c r="E28" s="52">
        <v>3538</v>
      </c>
      <c r="F28" s="52">
        <v>3844</v>
      </c>
    </row>
    <row r="29" spans="1:10" x14ac:dyDescent="0.35">
      <c r="A29" s="53" t="s">
        <v>16</v>
      </c>
      <c r="B29" s="52">
        <v>2777</v>
      </c>
      <c r="C29" s="52">
        <v>3083</v>
      </c>
      <c r="D29" s="52">
        <v>3424</v>
      </c>
      <c r="E29" s="52">
        <v>3730</v>
      </c>
      <c r="F29" s="52">
        <v>4049</v>
      </c>
    </row>
    <row r="30" spans="1:10" x14ac:dyDescent="0.35">
      <c r="A30" s="53" t="s">
        <v>15</v>
      </c>
      <c r="B30" s="52">
        <v>2917</v>
      </c>
      <c r="C30" s="52">
        <v>3234</v>
      </c>
      <c r="D30" s="52">
        <v>3596</v>
      </c>
      <c r="E30" s="52">
        <v>3917</v>
      </c>
      <c r="F30" s="52">
        <v>4257</v>
      </c>
    </row>
    <row r="32" spans="1:10" x14ac:dyDescent="0.35">
      <c r="A32" s="56" t="s">
        <v>18</v>
      </c>
    </row>
    <row r="33" spans="1:6" x14ac:dyDescent="0.35">
      <c r="A33" s="58" t="s">
        <v>20</v>
      </c>
      <c r="B33" s="57" t="s">
        <v>21</v>
      </c>
      <c r="C33" s="57" t="s">
        <v>22</v>
      </c>
      <c r="D33" s="57" t="s">
        <v>23</v>
      </c>
      <c r="E33" s="57" t="s">
        <v>24</v>
      </c>
      <c r="F33" s="57" t="s">
        <v>25</v>
      </c>
    </row>
    <row r="34" spans="1:6" x14ac:dyDescent="0.35">
      <c r="A34" s="53" t="s">
        <v>17</v>
      </c>
      <c r="B34" s="52">
        <v>2188</v>
      </c>
      <c r="C34" s="52">
        <v>2397</v>
      </c>
      <c r="D34" s="52">
        <v>2649</v>
      </c>
      <c r="E34" s="52">
        <v>2861</v>
      </c>
      <c r="F34" s="52">
        <v>3091</v>
      </c>
    </row>
    <row r="35" spans="1:6" x14ac:dyDescent="0.35">
      <c r="A35" s="53" t="s">
        <v>16</v>
      </c>
      <c r="B35" s="52">
        <v>2298</v>
      </c>
      <c r="C35" s="52">
        <v>2524</v>
      </c>
      <c r="D35" s="52">
        <v>2785</v>
      </c>
      <c r="E35" s="52">
        <v>3010</v>
      </c>
      <c r="F35" s="52">
        <v>3250</v>
      </c>
    </row>
    <row r="36" spans="1:6" x14ac:dyDescent="0.35">
      <c r="A36" s="53" t="s">
        <v>15</v>
      </c>
      <c r="B36" s="52">
        <v>2410</v>
      </c>
      <c r="C36" s="52">
        <v>2643</v>
      </c>
      <c r="D36" s="52">
        <v>2920</v>
      </c>
      <c r="E36" s="52">
        <v>3157</v>
      </c>
      <c r="F36" s="52">
        <v>3413</v>
      </c>
    </row>
    <row r="39" spans="1:6" x14ac:dyDescent="0.35">
      <c r="A39" s="56" t="s">
        <v>74</v>
      </c>
      <c r="B39" s="44"/>
      <c r="C39" s="44"/>
    </row>
    <row r="41" spans="1:6" ht="42" x14ac:dyDescent="0.35">
      <c r="A41" s="55" t="s">
        <v>26</v>
      </c>
      <c r="B41" s="54" t="s">
        <v>27</v>
      </c>
    </row>
    <row r="42" spans="1:6" x14ac:dyDescent="0.35">
      <c r="A42" s="53" t="s">
        <v>28</v>
      </c>
      <c r="B42" s="59">
        <v>1158</v>
      </c>
      <c r="D42" s="49" t="s">
        <v>66</v>
      </c>
    </row>
    <row r="43" spans="1:6" x14ac:dyDescent="0.35">
      <c r="A43" s="53" t="s">
        <v>29</v>
      </c>
      <c r="B43" s="59">
        <v>1870</v>
      </c>
    </row>
    <row r="44" spans="1:6" x14ac:dyDescent="0.35">
      <c r="A44" s="53" t="s">
        <v>30</v>
      </c>
      <c r="B44" s="59">
        <v>2494</v>
      </c>
    </row>
    <row r="45" spans="1:6" x14ac:dyDescent="0.35">
      <c r="A45" s="53" t="s">
        <v>31</v>
      </c>
      <c r="B45" s="59">
        <v>2768</v>
      </c>
    </row>
    <row r="46" spans="1:6" x14ac:dyDescent="0.35">
      <c r="A46" s="53" t="s">
        <v>32</v>
      </c>
      <c r="B46" s="59">
        <v>3330</v>
      </c>
    </row>
    <row r="48" spans="1:6" x14ac:dyDescent="0.35">
      <c r="A48" s="51" t="s">
        <v>78</v>
      </c>
    </row>
    <row r="49" spans="1:1" x14ac:dyDescent="0.35">
      <c r="A49" s="83" t="s">
        <v>105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S44"/>
  <sheetViews>
    <sheetView topLeftCell="A26" workbookViewId="0">
      <selection activeCell="K32" sqref="K32"/>
    </sheetView>
  </sheetViews>
  <sheetFormatPr baseColWidth="10" defaultRowHeight="14.5" x14ac:dyDescent="0.35"/>
  <cols>
    <col min="1" max="1" width="26.54296875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35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>
        <v>0</v>
      </c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85">
        <f>D5+D6+D7+D8+D9+D10</f>
        <v>0</v>
      </c>
      <c r="E11" s="85">
        <f t="shared" ref="E11:J11" si="0">E5+E6+E7+E8+E9+E10</f>
        <v>0</v>
      </c>
      <c r="F11" s="85">
        <f t="shared" si="0"/>
        <v>0</v>
      </c>
      <c r="G11" s="85">
        <f t="shared" si="0"/>
        <v>0</v>
      </c>
      <c r="H11" s="85">
        <f t="shared" si="0"/>
        <v>0</v>
      </c>
      <c r="I11" s="85">
        <f t="shared" si="0"/>
        <v>0</v>
      </c>
      <c r="J11" s="85">
        <f t="shared" si="0"/>
        <v>0</v>
      </c>
      <c r="K11" s="66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/>
      <c r="G12" s="61"/>
      <c r="H12" s="62"/>
      <c r="I12" s="61"/>
      <c r="J12" s="61">
        <v>0</v>
      </c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3"/>
      <c r="E17" s="63"/>
      <c r="F17" s="63"/>
      <c r="G17" s="63"/>
      <c r="H17" s="63"/>
      <c r="I17" s="63"/>
      <c r="J17" s="63"/>
    </row>
    <row r="18" spans="1:19" ht="15" thickBot="1" x14ac:dyDescent="0.4">
      <c r="A18" s="35" t="s">
        <v>56</v>
      </c>
      <c r="B18" s="42"/>
      <c r="C18" s="43"/>
      <c r="D18" s="87">
        <f>D12+D13+D14+D15+D16+D17</f>
        <v>0</v>
      </c>
      <c r="E18" s="87">
        <f t="shared" ref="E18:J18" si="1">E12+E13+E14+E15+E16+E17</f>
        <v>0</v>
      </c>
      <c r="F18" s="87">
        <f t="shared" si="1"/>
        <v>0</v>
      </c>
      <c r="G18" s="87">
        <f t="shared" si="1"/>
        <v>0</v>
      </c>
      <c r="H18" s="87">
        <f t="shared" si="1"/>
        <v>0</v>
      </c>
      <c r="I18" s="87">
        <f t="shared" si="1"/>
        <v>0</v>
      </c>
      <c r="J18" s="87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>
        <v>0</v>
      </c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ht="15" thickBot="1" x14ac:dyDescent="0.4">
      <c r="A21" s="28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x14ac:dyDescent="0.35">
      <c r="A22" s="27" t="s">
        <v>56</v>
      </c>
      <c r="B22" s="98">
        <f>B19+B20+B21</f>
        <v>0</v>
      </c>
      <c r="C22" s="98">
        <f t="shared" ref="C22:E22" si="2">C19+C20+C21</f>
        <v>0</v>
      </c>
      <c r="D22" s="98">
        <f t="shared" si="2"/>
        <v>0</v>
      </c>
      <c r="E22" s="98">
        <f t="shared" si="2"/>
        <v>0</v>
      </c>
      <c r="F22" s="68"/>
      <c r="G22" s="68"/>
      <c r="H22" s="72"/>
      <c r="I22" s="68"/>
      <c r="J22" s="68"/>
      <c r="K22" s="99">
        <f>SUM(B22:J22)</f>
        <v>0</v>
      </c>
      <c r="M22" s="45" t="s">
        <v>114</v>
      </c>
      <c r="N22" s="10"/>
      <c r="O22" s="10"/>
      <c r="P22" s="10"/>
      <c r="Q22" s="10"/>
      <c r="R22" s="10"/>
      <c r="S22" s="11"/>
    </row>
    <row r="23" spans="1:19" x14ac:dyDescent="0.35">
      <c r="A23" s="100" t="s">
        <v>111</v>
      </c>
      <c r="B23" s="39"/>
      <c r="C23" s="39"/>
      <c r="D23" s="63"/>
      <c r="E23" s="63"/>
      <c r="F23" s="63"/>
      <c r="G23" s="63"/>
      <c r="H23" s="63"/>
      <c r="I23" s="63">
        <v>0</v>
      </c>
      <c r="J23" s="63"/>
      <c r="K23" s="103"/>
      <c r="L23" s="102"/>
      <c r="M23" s="12"/>
      <c r="N23" s="102"/>
      <c r="O23" s="102"/>
      <c r="P23" s="102"/>
      <c r="Q23" s="102"/>
      <c r="R23" s="102"/>
      <c r="S23" s="13" t="s">
        <v>118</v>
      </c>
    </row>
    <row r="24" spans="1:19" x14ac:dyDescent="0.35">
      <c r="A24" s="100" t="s">
        <v>112</v>
      </c>
      <c r="B24" s="39"/>
      <c r="C24" s="39"/>
      <c r="D24" s="63"/>
      <c r="E24" s="63"/>
      <c r="F24" s="63"/>
      <c r="G24" s="63"/>
      <c r="H24" s="63"/>
      <c r="I24" s="63"/>
      <c r="J24" s="63"/>
      <c r="K24" s="102"/>
      <c r="L24" s="102"/>
      <c r="M24" s="12" t="s">
        <v>51</v>
      </c>
      <c r="N24" s="102" t="s">
        <v>117</v>
      </c>
      <c r="O24" s="102"/>
      <c r="P24" s="102"/>
      <c r="Q24" s="102"/>
      <c r="R24" s="102" t="s">
        <v>64</v>
      </c>
      <c r="S24" s="104"/>
    </row>
    <row r="25" spans="1:19" x14ac:dyDescent="0.35">
      <c r="A25" s="30" t="s">
        <v>56</v>
      </c>
      <c r="B25" s="101">
        <f t="shared" ref="B25:C25" si="3">SUM(B22:B24)</f>
        <v>0</v>
      </c>
      <c r="C25" s="101">
        <f t="shared" si="3"/>
        <v>0</v>
      </c>
      <c r="D25" s="66">
        <f>SUM(D23:D24)</f>
        <v>0</v>
      </c>
      <c r="E25" s="66">
        <f>SUM(E23:E24)</f>
        <v>0</v>
      </c>
      <c r="F25" s="66">
        <f>SUM(F23:F24)</f>
        <v>0</v>
      </c>
      <c r="G25" s="66">
        <f>SUM(G23:G24)</f>
        <v>0</v>
      </c>
      <c r="H25" s="66">
        <f>SUM(H23:H24)</f>
        <v>0</v>
      </c>
      <c r="I25" s="66">
        <f>SUM(I23:I24)</f>
        <v>0</v>
      </c>
      <c r="J25" s="66">
        <f>SUM(J23:J24)</f>
        <v>0</v>
      </c>
      <c r="K25" s="66">
        <f>SUM(D25:J25)</f>
        <v>0</v>
      </c>
      <c r="M25" s="12" t="s">
        <v>52</v>
      </c>
      <c r="N25" s="102" t="s">
        <v>116</v>
      </c>
      <c r="O25" s="102"/>
      <c r="P25" s="102"/>
      <c r="Q25" s="102"/>
      <c r="R25" s="102" t="s">
        <v>115</v>
      </c>
      <c r="S25" s="105"/>
    </row>
    <row r="26" spans="1:19" ht="15" thickBot="1" x14ac:dyDescent="0.4">
      <c r="M26" s="46" t="s">
        <v>119</v>
      </c>
      <c r="N26" s="25"/>
      <c r="O26" s="25"/>
      <c r="P26" s="25"/>
      <c r="Q26" s="25"/>
      <c r="R26" s="25"/>
      <c r="S26" s="106"/>
    </row>
    <row r="29" spans="1:19" x14ac:dyDescent="0.35">
      <c r="A29" t="s">
        <v>59</v>
      </c>
      <c r="B29" s="28" t="s">
        <v>62</v>
      </c>
      <c r="C29" s="65">
        <f>K11</f>
        <v>0</v>
      </c>
      <c r="D29" s="66">
        <f>4*C29</f>
        <v>0</v>
      </c>
    </row>
    <row r="30" spans="1:19" x14ac:dyDescent="0.35">
      <c r="A30" t="s">
        <v>60</v>
      </c>
      <c r="B30" s="28" t="s">
        <v>62</v>
      </c>
      <c r="C30" s="65">
        <f>K18</f>
        <v>0</v>
      </c>
      <c r="D30" s="66">
        <f>4*C30</f>
        <v>0</v>
      </c>
    </row>
    <row r="31" spans="1:19" x14ac:dyDescent="0.35">
      <c r="A31" t="s">
        <v>61</v>
      </c>
      <c r="B31" s="28" t="s">
        <v>62</v>
      </c>
      <c r="C31" s="65">
        <f>K22</f>
        <v>0</v>
      </c>
      <c r="D31" s="66">
        <f>4*C31</f>
        <v>0</v>
      </c>
    </row>
    <row r="32" spans="1:19" x14ac:dyDescent="0.35">
      <c r="A32" t="s">
        <v>113</v>
      </c>
      <c r="B32" s="100" t="s">
        <v>62</v>
      </c>
      <c r="C32" s="63">
        <f>K25</f>
        <v>0</v>
      </c>
      <c r="D32" s="66">
        <f>4*C32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/>
      <c r="F35" s="78">
        <f>E35*28.5*4</f>
        <v>0</v>
      </c>
    </row>
    <row r="36" spans="1:11" ht="15" thickBot="1" x14ac:dyDescent="0.4"/>
    <row r="37" spans="1:11" x14ac:dyDescent="0.35">
      <c r="A37" s="45" t="s">
        <v>47</v>
      </c>
      <c r="B37" s="10" t="s">
        <v>50</v>
      </c>
      <c r="C37" s="10"/>
      <c r="D37" s="10"/>
      <c r="E37" s="10"/>
      <c r="F37" s="11"/>
      <c r="G37" s="45" t="s">
        <v>84</v>
      </c>
      <c r="H37" s="10"/>
      <c r="I37" s="10"/>
      <c r="J37" s="10"/>
      <c r="K37" s="11"/>
    </row>
    <row r="38" spans="1:11" x14ac:dyDescent="0.35">
      <c r="A38" s="12"/>
      <c r="B38" t="s">
        <v>51</v>
      </c>
      <c r="C38" t="s">
        <v>54</v>
      </c>
      <c r="D38" s="28"/>
      <c r="E38" s="28">
        <f>D38*2</f>
        <v>0</v>
      </c>
      <c r="F38" s="13"/>
      <c r="G38" s="12"/>
      <c r="K38" s="13"/>
    </row>
    <row r="39" spans="1:11" x14ac:dyDescent="0.35">
      <c r="A39" s="12"/>
      <c r="B39" t="s">
        <v>52</v>
      </c>
      <c r="E39" s="28"/>
      <c r="F39" s="13"/>
      <c r="G39" s="12"/>
      <c r="H39" s="74">
        <v>3202</v>
      </c>
      <c r="I39" s="75">
        <f>H39/100</f>
        <v>32.020000000000003</v>
      </c>
      <c r="K39" s="13"/>
    </row>
    <row r="40" spans="1:11" x14ac:dyDescent="0.35">
      <c r="A40" s="12"/>
      <c r="B40" t="s">
        <v>53</v>
      </c>
      <c r="E40" s="28"/>
      <c r="F40" s="13"/>
      <c r="G40" s="12"/>
      <c r="K40" s="13"/>
    </row>
    <row r="41" spans="1:11" x14ac:dyDescent="0.35">
      <c r="A41" s="12"/>
      <c r="B41" t="s">
        <v>56</v>
      </c>
      <c r="E41" s="28">
        <f>E38+E39+E40</f>
        <v>0</v>
      </c>
      <c r="F41" s="13"/>
      <c r="G41" s="12" t="s">
        <v>90</v>
      </c>
      <c r="I41">
        <v>0</v>
      </c>
      <c r="J41" s="76">
        <f>I41*I39</f>
        <v>0</v>
      </c>
      <c r="K41" s="13"/>
    </row>
    <row r="42" spans="1:11" ht="15" thickBot="1" x14ac:dyDescent="0.4">
      <c r="A42" s="12"/>
      <c r="F42" s="13"/>
      <c r="G42" s="12"/>
      <c r="K42" s="13"/>
    </row>
    <row r="43" spans="1:11" ht="15" thickBot="1" x14ac:dyDescent="0.4">
      <c r="A43" s="67" t="s">
        <v>82</v>
      </c>
      <c r="B43" t="s">
        <v>55</v>
      </c>
      <c r="C43" t="s">
        <v>62</v>
      </c>
      <c r="D43" s="28">
        <v>0</v>
      </c>
      <c r="E43" s="79">
        <f>4*D43</f>
        <v>0</v>
      </c>
      <c r="F43" s="13"/>
      <c r="G43" s="12" t="s">
        <v>99</v>
      </c>
      <c r="I43" s="80">
        <f>E43+J41</f>
        <v>0</v>
      </c>
      <c r="K43" s="13"/>
    </row>
    <row r="44" spans="1:11" ht="15" thickBot="1" x14ac:dyDescent="0.4">
      <c r="A44" s="46"/>
      <c r="B44" s="25" t="s">
        <v>58</v>
      </c>
      <c r="C44" s="25"/>
      <c r="D44" s="25"/>
      <c r="E44" s="25"/>
      <c r="F44" s="26"/>
      <c r="G44" s="46"/>
      <c r="H44" s="25"/>
      <c r="I44" s="25"/>
      <c r="J44" s="25"/>
      <c r="K44" s="26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44"/>
  <sheetViews>
    <sheetView topLeftCell="A26" workbookViewId="0">
      <selection activeCell="D32" sqref="D32"/>
    </sheetView>
  </sheetViews>
  <sheetFormatPr baseColWidth="10" defaultRowHeight="14.5" x14ac:dyDescent="0.35"/>
  <cols>
    <col min="1" max="1" width="26.7265625" bestFit="1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48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/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66">
        <f>D5+D6+D7+D8+D9+D10</f>
        <v>0</v>
      </c>
      <c r="E11" s="66">
        <f t="shared" ref="E11:J11" si="0">E5+E6+E7+E8+E9+E10</f>
        <v>0</v>
      </c>
      <c r="F11" s="66">
        <f t="shared" si="0"/>
        <v>0</v>
      </c>
      <c r="G11" s="66">
        <f t="shared" si="0"/>
        <v>0</v>
      </c>
      <c r="H11" s="66">
        <f t="shared" si="0"/>
        <v>0</v>
      </c>
      <c r="I11" s="66">
        <f t="shared" si="0"/>
        <v>0</v>
      </c>
      <c r="J11" s="66">
        <f t="shared" si="0"/>
        <v>0</v>
      </c>
      <c r="K11" s="88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/>
      <c r="G12" s="61"/>
      <c r="H12" s="62"/>
      <c r="I12" s="61"/>
      <c r="J12" s="61"/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9"/>
      <c r="E17" s="69"/>
      <c r="F17" s="69"/>
      <c r="G17" s="69"/>
      <c r="H17" s="69"/>
      <c r="I17" s="69"/>
      <c r="J17" s="69"/>
    </row>
    <row r="18" spans="1:19" ht="15" thickBot="1" x14ac:dyDescent="0.4">
      <c r="A18" s="35" t="s">
        <v>56</v>
      </c>
      <c r="B18" s="42"/>
      <c r="C18" s="43"/>
      <c r="D18" s="89">
        <f>D12+D13+D14+D15+D16+D17</f>
        <v>0</v>
      </c>
      <c r="E18" s="90">
        <f t="shared" ref="E18:J18" si="1">E12+E13+E14+E15+E16+E17</f>
        <v>0</v>
      </c>
      <c r="F18" s="90">
        <f t="shared" si="1"/>
        <v>0</v>
      </c>
      <c r="G18" s="90">
        <f t="shared" si="1"/>
        <v>0</v>
      </c>
      <c r="H18" s="90">
        <f t="shared" si="1"/>
        <v>0</v>
      </c>
      <c r="I18" s="90">
        <f t="shared" si="1"/>
        <v>0</v>
      </c>
      <c r="J18" s="90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/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ht="15" thickBot="1" x14ac:dyDescent="0.4">
      <c r="A21" s="28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ht="15" thickBot="1" x14ac:dyDescent="0.4">
      <c r="A22" s="27" t="s">
        <v>56</v>
      </c>
      <c r="B22" s="85">
        <f>B19+B20+B21</f>
        <v>0</v>
      </c>
      <c r="C22" s="85">
        <f t="shared" ref="C22:E22" si="2">C19+C20+C21</f>
        <v>0</v>
      </c>
      <c r="D22" s="85">
        <f t="shared" si="2"/>
        <v>0</v>
      </c>
      <c r="E22" s="85">
        <f t="shared" si="2"/>
        <v>0</v>
      </c>
      <c r="F22" s="41"/>
      <c r="G22" s="41"/>
      <c r="H22" s="42"/>
      <c r="I22" s="41"/>
      <c r="J22" s="41"/>
      <c r="K22" s="86">
        <f>SUM(B22:J22)</f>
        <v>0</v>
      </c>
      <c r="M22" s="45" t="s">
        <v>114</v>
      </c>
      <c r="N22" s="10"/>
      <c r="O22" s="10"/>
      <c r="P22" s="10"/>
      <c r="Q22" s="10"/>
      <c r="R22" s="10"/>
      <c r="S22" s="11"/>
    </row>
    <row r="23" spans="1:19" ht="15" thickTop="1" x14ac:dyDescent="0.35">
      <c r="A23" s="100" t="s">
        <v>111</v>
      </c>
      <c r="B23" s="39"/>
      <c r="C23" s="39"/>
      <c r="D23" s="63"/>
      <c r="E23" s="63"/>
      <c r="F23" s="63"/>
      <c r="G23" s="63"/>
      <c r="H23" s="63"/>
      <c r="I23" s="63"/>
      <c r="J23" s="63"/>
      <c r="K23" s="103"/>
      <c r="M23" s="12"/>
      <c r="N23" s="102"/>
      <c r="O23" s="102"/>
      <c r="P23" s="102"/>
      <c r="Q23" s="102"/>
      <c r="R23" s="102"/>
      <c r="S23" s="13" t="s">
        <v>118</v>
      </c>
    </row>
    <row r="24" spans="1:19" x14ac:dyDescent="0.35">
      <c r="A24" s="100" t="s">
        <v>112</v>
      </c>
      <c r="B24" s="39"/>
      <c r="C24" s="39"/>
      <c r="D24" s="63"/>
      <c r="E24" s="63"/>
      <c r="F24" s="63"/>
      <c r="G24" s="63"/>
      <c r="H24" s="63"/>
      <c r="I24" s="63"/>
      <c r="J24" s="63"/>
      <c r="K24" s="102"/>
      <c r="M24" s="12" t="s">
        <v>51</v>
      </c>
      <c r="N24" s="102" t="s">
        <v>117</v>
      </c>
      <c r="O24" s="102"/>
      <c r="P24" s="102"/>
      <c r="Q24" s="102"/>
      <c r="R24" s="102" t="s">
        <v>64</v>
      </c>
      <c r="S24" s="104"/>
    </row>
    <row r="25" spans="1:19" x14ac:dyDescent="0.35">
      <c r="A25" s="30" t="s">
        <v>56</v>
      </c>
      <c r="B25" s="101">
        <f t="shared" ref="B25:C25" si="3">SUM(B22:B24)</f>
        <v>0</v>
      </c>
      <c r="C25" s="101">
        <f t="shared" si="3"/>
        <v>0</v>
      </c>
      <c r="D25" s="66">
        <f>SUM(D23:D24)</f>
        <v>0</v>
      </c>
      <c r="E25" s="66">
        <f>SUM(E23:E24)</f>
        <v>0</v>
      </c>
      <c r="F25" s="66">
        <f>SUM(F23:F24)</f>
        <v>0</v>
      </c>
      <c r="G25" s="66">
        <f>SUM(G23:G24)</f>
        <v>0</v>
      </c>
      <c r="H25" s="66">
        <f>SUM(H23:H24)</f>
        <v>0</v>
      </c>
      <c r="I25" s="66">
        <f>SUM(I23:I24)</f>
        <v>0</v>
      </c>
      <c r="J25" s="66">
        <f>SUM(J23:J24)</f>
        <v>0</v>
      </c>
      <c r="K25" s="66">
        <f>SUM(D25:J25)</f>
        <v>0</v>
      </c>
      <c r="M25" s="12" t="s">
        <v>52</v>
      </c>
      <c r="N25" s="102" t="s">
        <v>116</v>
      </c>
      <c r="O25" s="102"/>
      <c r="P25" s="102"/>
      <c r="Q25" s="102"/>
      <c r="R25" s="102" t="s">
        <v>115</v>
      </c>
      <c r="S25" s="105"/>
    </row>
    <row r="26" spans="1:19" ht="15" thickBot="1" x14ac:dyDescent="0.4">
      <c r="M26" s="46" t="s">
        <v>119</v>
      </c>
      <c r="N26" s="25"/>
      <c r="O26" s="25"/>
      <c r="P26" s="25"/>
      <c r="Q26" s="25"/>
      <c r="R26" s="25"/>
      <c r="S26" s="106"/>
    </row>
    <row r="29" spans="1:19" x14ac:dyDescent="0.35">
      <c r="A29" t="s">
        <v>59</v>
      </c>
      <c r="B29" s="28" t="s">
        <v>63</v>
      </c>
      <c r="C29" s="65">
        <f>K11</f>
        <v>0</v>
      </c>
      <c r="D29" s="66">
        <f>3*C29</f>
        <v>0</v>
      </c>
    </row>
    <row r="30" spans="1:19" x14ac:dyDescent="0.35">
      <c r="A30" t="s">
        <v>60</v>
      </c>
      <c r="B30" s="28" t="s">
        <v>63</v>
      </c>
      <c r="C30" s="65">
        <f>K18</f>
        <v>0</v>
      </c>
      <c r="D30" s="66">
        <f>3*C30</f>
        <v>0</v>
      </c>
    </row>
    <row r="31" spans="1:19" x14ac:dyDescent="0.35">
      <c r="A31" t="s">
        <v>61</v>
      </c>
      <c r="B31" s="28" t="s">
        <v>63</v>
      </c>
      <c r="C31" s="65">
        <f>K22</f>
        <v>0</v>
      </c>
      <c r="D31" s="66">
        <f>3*C31</f>
        <v>0</v>
      </c>
    </row>
    <row r="32" spans="1:19" x14ac:dyDescent="0.35">
      <c r="A32" t="s">
        <v>113</v>
      </c>
      <c r="B32" s="100" t="s">
        <v>63</v>
      </c>
      <c r="C32" s="63">
        <f>K25</f>
        <v>0</v>
      </c>
      <c r="D32" s="66">
        <f>3*C32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>
        <v>0</v>
      </c>
      <c r="F35" s="78">
        <f>E35*28.5*4</f>
        <v>0</v>
      </c>
    </row>
    <row r="36" spans="1:11" ht="15" thickBot="1" x14ac:dyDescent="0.4"/>
    <row r="37" spans="1:11" x14ac:dyDescent="0.35">
      <c r="A37" s="45" t="s">
        <v>47</v>
      </c>
      <c r="B37" s="10" t="s">
        <v>50</v>
      </c>
      <c r="C37" s="10"/>
      <c r="D37" s="10"/>
      <c r="E37" s="10"/>
      <c r="F37" s="11"/>
      <c r="G37" s="45" t="s">
        <v>84</v>
      </c>
      <c r="H37" s="10"/>
      <c r="I37" s="10"/>
      <c r="J37" s="10"/>
      <c r="K37" s="11"/>
    </row>
    <row r="38" spans="1:11" x14ac:dyDescent="0.35">
      <c r="A38" s="12"/>
      <c r="B38" t="s">
        <v>51</v>
      </c>
      <c r="C38" t="s">
        <v>54</v>
      </c>
      <c r="D38" s="28"/>
      <c r="E38" s="28">
        <f>D38*2</f>
        <v>0</v>
      </c>
      <c r="F38" s="13"/>
      <c r="G38" s="12"/>
      <c r="K38" s="13"/>
    </row>
    <row r="39" spans="1:11" x14ac:dyDescent="0.35">
      <c r="A39" s="12"/>
      <c r="B39" t="s">
        <v>52</v>
      </c>
      <c r="E39" s="28"/>
      <c r="F39" s="13"/>
      <c r="G39" s="12"/>
      <c r="H39" s="74">
        <v>3330</v>
      </c>
      <c r="I39" s="75">
        <f>H39/100</f>
        <v>33.299999999999997</v>
      </c>
      <c r="K39" s="13"/>
    </row>
    <row r="40" spans="1:11" x14ac:dyDescent="0.35">
      <c r="A40" s="12"/>
      <c r="B40" t="s">
        <v>53</v>
      </c>
      <c r="E40" s="28"/>
      <c r="F40" s="13"/>
      <c r="G40" s="12"/>
      <c r="K40" s="13"/>
    </row>
    <row r="41" spans="1:11" x14ac:dyDescent="0.35">
      <c r="A41" s="12"/>
      <c r="B41" t="s">
        <v>56</v>
      </c>
      <c r="E41" s="28">
        <f>E38+E39+E40</f>
        <v>0</v>
      </c>
      <c r="F41" s="13"/>
      <c r="G41" s="12" t="s">
        <v>90</v>
      </c>
      <c r="I41">
        <v>0</v>
      </c>
      <c r="J41" s="75">
        <f>I41*I39</f>
        <v>0</v>
      </c>
      <c r="K41" s="13"/>
    </row>
    <row r="42" spans="1:11" ht="15" thickBot="1" x14ac:dyDescent="0.4">
      <c r="A42" s="12"/>
      <c r="F42" s="13"/>
      <c r="G42" s="12"/>
      <c r="K42" s="13"/>
    </row>
    <row r="43" spans="1:11" ht="15" thickBot="1" x14ac:dyDescent="0.4">
      <c r="A43" s="12"/>
      <c r="B43" t="s">
        <v>55</v>
      </c>
      <c r="C43" t="s">
        <v>63</v>
      </c>
      <c r="D43" s="63">
        <f>E41</f>
        <v>0</v>
      </c>
      <c r="E43" s="79">
        <f>D43*3</f>
        <v>0</v>
      </c>
      <c r="F43" s="13"/>
      <c r="G43" s="12" t="s">
        <v>82</v>
      </c>
      <c r="I43" s="80">
        <f>E43+J41</f>
        <v>0</v>
      </c>
      <c r="K43" s="13"/>
    </row>
    <row r="44" spans="1:11" ht="15" thickBot="1" x14ac:dyDescent="0.4">
      <c r="A44" s="46"/>
      <c r="B44" s="25" t="s">
        <v>58</v>
      </c>
      <c r="C44" s="25"/>
      <c r="D44" s="25"/>
      <c r="E44" s="25"/>
      <c r="F44" s="26"/>
      <c r="G44" s="46"/>
      <c r="H44" s="25"/>
      <c r="I44" s="25"/>
      <c r="J44" s="25"/>
      <c r="K44" s="26"/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S46"/>
  <sheetViews>
    <sheetView topLeftCell="A16" workbookViewId="0">
      <selection activeCell="K35" sqref="K35"/>
    </sheetView>
  </sheetViews>
  <sheetFormatPr baseColWidth="10" defaultRowHeight="14.5" x14ac:dyDescent="0.35"/>
  <cols>
    <col min="1" max="1" width="22.36328125" customWidth="1"/>
  </cols>
  <sheetData>
    <row r="1" spans="1:11" ht="18.5" x14ac:dyDescent="0.45">
      <c r="A1" s="29" t="s">
        <v>34</v>
      </c>
    </row>
    <row r="3" spans="1:11" ht="15" thickBot="1" x14ac:dyDescent="0.4">
      <c r="A3" s="27" t="s">
        <v>49</v>
      </c>
    </row>
    <row r="4" spans="1:11" ht="15" thickBot="1" x14ac:dyDescent="0.4">
      <c r="B4" s="31">
        <v>15</v>
      </c>
      <c r="C4" s="32">
        <v>20</v>
      </c>
      <c r="D4" s="36">
        <v>25</v>
      </c>
      <c r="E4" s="32">
        <v>27.5</v>
      </c>
      <c r="F4" s="32">
        <v>30</v>
      </c>
      <c r="G4" s="32">
        <v>32.5</v>
      </c>
      <c r="H4" s="32">
        <v>35</v>
      </c>
      <c r="I4" s="32">
        <v>37.5</v>
      </c>
      <c r="J4" s="33">
        <v>40</v>
      </c>
    </row>
    <row r="5" spans="1:11" x14ac:dyDescent="0.35">
      <c r="A5" s="28" t="s">
        <v>36</v>
      </c>
      <c r="B5" s="37"/>
      <c r="C5" s="37"/>
      <c r="D5" s="61"/>
      <c r="E5" s="61"/>
      <c r="F5" s="61"/>
      <c r="G5" s="61"/>
      <c r="H5" s="62"/>
      <c r="I5" s="61"/>
      <c r="J5" s="61">
        <v>0</v>
      </c>
    </row>
    <row r="6" spans="1:11" x14ac:dyDescent="0.35">
      <c r="A6" s="28" t="s">
        <v>37</v>
      </c>
      <c r="B6" s="39"/>
      <c r="C6" s="39"/>
      <c r="D6" s="63"/>
      <c r="E6" s="63"/>
      <c r="F6" s="63"/>
      <c r="G6" s="63"/>
      <c r="H6" s="64"/>
      <c r="I6" s="63"/>
      <c r="J6" s="63"/>
    </row>
    <row r="7" spans="1:11" x14ac:dyDescent="0.35">
      <c r="A7" s="28" t="s">
        <v>38</v>
      </c>
      <c r="B7" s="39"/>
      <c r="C7" s="39"/>
      <c r="D7" s="63"/>
      <c r="E7" s="63"/>
      <c r="F7" s="63"/>
      <c r="G7" s="63"/>
      <c r="H7" s="64"/>
      <c r="I7" s="63"/>
      <c r="J7" s="63"/>
    </row>
    <row r="8" spans="1:11" x14ac:dyDescent="0.35">
      <c r="A8" s="28" t="s">
        <v>39</v>
      </c>
      <c r="B8" s="39"/>
      <c r="C8" s="39"/>
      <c r="D8" s="63"/>
      <c r="E8" s="63"/>
      <c r="F8" s="63"/>
      <c r="G8" s="63"/>
      <c r="H8" s="64"/>
      <c r="I8" s="63"/>
      <c r="J8" s="63"/>
    </row>
    <row r="9" spans="1:11" x14ac:dyDescent="0.35">
      <c r="A9" s="28" t="s">
        <v>85</v>
      </c>
      <c r="B9" s="68"/>
      <c r="C9" s="68"/>
      <c r="D9" s="69"/>
      <c r="E9" s="69"/>
      <c r="F9" s="69"/>
      <c r="G9" s="69"/>
      <c r="H9" s="70"/>
      <c r="I9" s="69"/>
      <c r="J9" s="69"/>
    </row>
    <row r="10" spans="1:11" x14ac:dyDescent="0.35">
      <c r="A10" s="28" t="s">
        <v>86</v>
      </c>
      <c r="B10" s="68"/>
      <c r="C10" s="68"/>
      <c r="D10" s="69"/>
      <c r="E10" s="69"/>
      <c r="F10" s="69"/>
      <c r="G10" s="69"/>
      <c r="H10" s="70"/>
      <c r="I10" s="69"/>
      <c r="J10" s="69"/>
    </row>
    <row r="11" spans="1:11" ht="15" thickBot="1" x14ac:dyDescent="0.4">
      <c r="A11" s="30" t="s">
        <v>56</v>
      </c>
      <c r="B11" s="41"/>
      <c r="C11" s="41"/>
      <c r="D11" s="85">
        <f>D5+D6+D7+D8+D9+D10</f>
        <v>0</v>
      </c>
      <c r="E11" s="85">
        <f t="shared" ref="E11:J11" si="0">E5+E6+E7+E8+E9+E10</f>
        <v>0</v>
      </c>
      <c r="F11" s="85">
        <f t="shared" si="0"/>
        <v>0</v>
      </c>
      <c r="G11" s="85">
        <f t="shared" si="0"/>
        <v>0</v>
      </c>
      <c r="H11" s="85">
        <f t="shared" si="0"/>
        <v>0</v>
      </c>
      <c r="I11" s="85">
        <f t="shared" si="0"/>
        <v>0</v>
      </c>
      <c r="J11" s="85">
        <f t="shared" si="0"/>
        <v>0</v>
      </c>
      <c r="K11" s="66">
        <f>SUM(D11:J11)</f>
        <v>0</v>
      </c>
    </row>
    <row r="12" spans="1:11" ht="15" thickTop="1" x14ac:dyDescent="0.35">
      <c r="A12" s="28" t="s">
        <v>41</v>
      </c>
      <c r="B12" s="37"/>
      <c r="C12" s="37"/>
      <c r="D12" s="61"/>
      <c r="E12" s="61"/>
      <c r="F12" s="61"/>
      <c r="G12" s="61"/>
      <c r="H12" s="62"/>
      <c r="I12" s="61"/>
      <c r="J12" s="61"/>
    </row>
    <row r="13" spans="1:11" x14ac:dyDescent="0.35">
      <c r="A13" s="28" t="s">
        <v>40</v>
      </c>
      <c r="B13" s="39"/>
      <c r="C13" s="39"/>
      <c r="D13" s="63"/>
      <c r="E13" s="63"/>
      <c r="F13" s="63"/>
      <c r="G13" s="63"/>
      <c r="H13" s="64"/>
      <c r="I13" s="63"/>
      <c r="J13" s="63"/>
    </row>
    <row r="14" spans="1:11" x14ac:dyDescent="0.35">
      <c r="A14" s="28" t="s">
        <v>42</v>
      </c>
      <c r="B14" s="39"/>
      <c r="C14" s="39"/>
      <c r="D14" s="63"/>
      <c r="E14" s="63"/>
      <c r="F14" s="63"/>
      <c r="G14" s="63"/>
      <c r="H14" s="64"/>
      <c r="I14" s="63"/>
      <c r="J14" s="63"/>
    </row>
    <row r="15" spans="1:11" x14ac:dyDescent="0.35">
      <c r="A15" s="28" t="s">
        <v>43</v>
      </c>
      <c r="B15" s="39"/>
      <c r="C15" s="39"/>
      <c r="D15" s="63"/>
      <c r="E15" s="63"/>
      <c r="F15" s="63"/>
      <c r="G15" s="63"/>
      <c r="H15" s="64"/>
      <c r="I15" s="63"/>
      <c r="J15" s="63"/>
    </row>
    <row r="16" spans="1:11" x14ac:dyDescent="0.35">
      <c r="A16" s="28" t="s">
        <v>87</v>
      </c>
      <c r="B16" s="39"/>
      <c r="C16" s="39"/>
      <c r="D16" s="63"/>
      <c r="E16" s="63"/>
      <c r="F16" s="63"/>
      <c r="G16" s="63"/>
      <c r="H16" s="64"/>
      <c r="I16" s="63"/>
      <c r="J16" s="63"/>
    </row>
    <row r="17" spans="1:19" x14ac:dyDescent="0.35">
      <c r="A17" s="28" t="s">
        <v>88</v>
      </c>
      <c r="B17" s="72"/>
      <c r="C17" s="73"/>
      <c r="D17" s="63"/>
      <c r="E17" s="63"/>
      <c r="F17" s="63"/>
      <c r="G17" s="63"/>
      <c r="H17" s="63"/>
      <c r="I17" s="63"/>
      <c r="J17" s="63"/>
    </row>
    <row r="18" spans="1:19" ht="15" thickBot="1" x14ac:dyDescent="0.4">
      <c r="A18" s="35" t="s">
        <v>56</v>
      </c>
      <c r="B18" s="42"/>
      <c r="C18" s="43"/>
      <c r="D18" s="87">
        <f>D12+D13+D14+D15+D16+D17</f>
        <v>0</v>
      </c>
      <c r="E18" s="87">
        <f t="shared" ref="E18:J18" si="1">E12+E13+E14+E15+E16+E17</f>
        <v>0</v>
      </c>
      <c r="F18" s="87">
        <f t="shared" si="1"/>
        <v>0</v>
      </c>
      <c r="G18" s="87">
        <f t="shared" si="1"/>
        <v>0</v>
      </c>
      <c r="H18" s="87">
        <f t="shared" si="1"/>
        <v>0</v>
      </c>
      <c r="I18" s="87">
        <f t="shared" si="1"/>
        <v>0</v>
      </c>
      <c r="J18" s="87">
        <f t="shared" si="1"/>
        <v>0</v>
      </c>
      <c r="K18" s="66">
        <f>SUM(D18:J18)</f>
        <v>0</v>
      </c>
    </row>
    <row r="19" spans="1:19" ht="15" thickTop="1" x14ac:dyDescent="0.35">
      <c r="A19" s="28" t="s">
        <v>44</v>
      </c>
      <c r="B19" s="61"/>
      <c r="C19" s="61"/>
      <c r="D19" s="61"/>
      <c r="E19" s="61"/>
      <c r="F19" s="37"/>
      <c r="G19" s="37"/>
      <c r="H19" s="38"/>
      <c r="I19" s="37"/>
      <c r="J19" s="37"/>
    </row>
    <row r="20" spans="1:19" x14ac:dyDescent="0.35">
      <c r="A20" s="28" t="s">
        <v>45</v>
      </c>
      <c r="B20" s="63"/>
      <c r="C20" s="63"/>
      <c r="D20" s="63"/>
      <c r="E20" s="63"/>
      <c r="F20" s="39"/>
      <c r="G20" s="39"/>
      <c r="H20" s="40"/>
      <c r="I20" s="39"/>
      <c r="J20" s="39"/>
    </row>
    <row r="21" spans="1:19" x14ac:dyDescent="0.35">
      <c r="A21" s="71" t="s">
        <v>89</v>
      </c>
      <c r="B21" s="69"/>
      <c r="C21" s="69"/>
      <c r="D21" s="69"/>
      <c r="E21" s="69"/>
      <c r="F21" s="68"/>
      <c r="G21" s="68"/>
      <c r="H21" s="72"/>
      <c r="I21" s="68"/>
      <c r="J21" s="68"/>
    </row>
    <row r="22" spans="1:19" ht="15" thickBot="1" x14ac:dyDescent="0.4">
      <c r="A22" s="30" t="s">
        <v>56</v>
      </c>
      <c r="B22" s="85">
        <f>B19+B20+B21</f>
        <v>0</v>
      </c>
      <c r="C22" s="85">
        <f t="shared" ref="C22:E22" si="2">C19+C20+C21</f>
        <v>0</v>
      </c>
      <c r="D22" s="85">
        <f t="shared" si="2"/>
        <v>0</v>
      </c>
      <c r="E22" s="85">
        <f t="shared" si="2"/>
        <v>0</v>
      </c>
      <c r="F22" s="41"/>
      <c r="G22" s="41"/>
      <c r="H22" s="42"/>
      <c r="I22" s="41"/>
      <c r="J22" s="41"/>
      <c r="K22" s="86">
        <f>SUM(B22:J22)</f>
        <v>0</v>
      </c>
    </row>
    <row r="23" spans="1:19" ht="15" thickTop="1" x14ac:dyDescent="0.35">
      <c r="A23" s="100" t="s">
        <v>111</v>
      </c>
      <c r="B23" s="39"/>
      <c r="C23" s="39"/>
      <c r="D23" s="28"/>
      <c r="E23" s="28"/>
      <c r="F23" s="28"/>
      <c r="G23" s="28"/>
      <c r="H23" s="28"/>
      <c r="I23" s="28"/>
      <c r="J23" s="28"/>
      <c r="K23" s="103"/>
      <c r="M23" s="45" t="s">
        <v>114</v>
      </c>
      <c r="N23" s="10"/>
      <c r="O23" s="10"/>
      <c r="P23" s="10"/>
      <c r="Q23" s="10"/>
      <c r="R23" s="10"/>
      <c r="S23" s="11"/>
    </row>
    <row r="24" spans="1:19" x14ac:dyDescent="0.35">
      <c r="A24" s="100" t="s">
        <v>112</v>
      </c>
      <c r="B24" s="39"/>
      <c r="C24" s="39"/>
      <c r="D24" s="28"/>
      <c r="E24" s="28"/>
      <c r="F24" s="28"/>
      <c r="G24" s="28"/>
      <c r="H24" s="28"/>
      <c r="I24" s="28"/>
      <c r="J24" s="28"/>
      <c r="K24" s="102"/>
      <c r="M24" s="12"/>
      <c r="N24" s="102"/>
      <c r="O24" s="102"/>
      <c r="P24" s="102"/>
      <c r="Q24" s="102"/>
      <c r="R24" s="102"/>
      <c r="S24" s="13" t="s">
        <v>118</v>
      </c>
    </row>
    <row r="25" spans="1:19" x14ac:dyDescent="0.35">
      <c r="A25" s="30" t="s">
        <v>56</v>
      </c>
      <c r="B25" s="101">
        <f t="shared" ref="B25:C25" si="3">SUM(B22:B24)</f>
        <v>0</v>
      </c>
      <c r="C25" s="101">
        <f t="shared" si="3"/>
        <v>0</v>
      </c>
      <c r="D25" s="66">
        <f>SUM(D23:D24)</f>
        <v>0</v>
      </c>
      <c r="E25" s="66">
        <f>SUM(E23:E24)</f>
        <v>0</v>
      </c>
      <c r="F25" s="66">
        <f>SUM(F23:F24)</f>
        <v>0</v>
      </c>
      <c r="G25" s="66">
        <f>SUM(G23:G24)</f>
        <v>0</v>
      </c>
      <c r="H25" s="66">
        <f>SUM(H23:H24)</f>
        <v>0</v>
      </c>
      <c r="I25" s="66">
        <f>SUM(I23:I24)</f>
        <v>0</v>
      </c>
      <c r="J25" s="66">
        <f>SUM(J23:J24)</f>
        <v>0</v>
      </c>
      <c r="K25" s="66">
        <f>SUM(D25:J25)</f>
        <v>0</v>
      </c>
      <c r="M25" s="12" t="s">
        <v>51</v>
      </c>
      <c r="N25" s="102" t="s">
        <v>117</v>
      </c>
      <c r="O25" s="102"/>
      <c r="P25" s="102"/>
      <c r="Q25" s="102"/>
      <c r="R25" s="102" t="s">
        <v>64</v>
      </c>
      <c r="S25" s="104"/>
    </row>
    <row r="26" spans="1:19" x14ac:dyDescent="0.35">
      <c r="M26" s="12" t="s">
        <v>52</v>
      </c>
      <c r="N26" s="102" t="s">
        <v>116</v>
      </c>
      <c r="O26" s="102"/>
      <c r="P26" s="102"/>
      <c r="Q26" s="102"/>
      <c r="R26" s="102" t="s">
        <v>115</v>
      </c>
      <c r="S26" s="105"/>
    </row>
    <row r="27" spans="1:19" ht="15" thickBot="1" x14ac:dyDescent="0.4">
      <c r="M27" s="46" t="s">
        <v>119</v>
      </c>
      <c r="N27" s="25"/>
      <c r="O27" s="25"/>
      <c r="P27" s="25"/>
      <c r="Q27" s="25"/>
      <c r="R27" s="25"/>
      <c r="S27" s="106"/>
    </row>
    <row r="29" spans="1:19" x14ac:dyDescent="0.35">
      <c r="A29" t="s">
        <v>59</v>
      </c>
      <c r="B29" s="28" t="s">
        <v>64</v>
      </c>
      <c r="C29" s="65">
        <f>K11</f>
        <v>0</v>
      </c>
      <c r="D29" s="66">
        <f>5*C29</f>
        <v>0</v>
      </c>
    </row>
    <row r="30" spans="1:19" x14ac:dyDescent="0.35">
      <c r="A30" t="s">
        <v>60</v>
      </c>
      <c r="B30" s="28" t="s">
        <v>64</v>
      </c>
      <c r="C30" s="65">
        <f>K18</f>
        <v>0</v>
      </c>
      <c r="D30" s="66">
        <f>5*C30</f>
        <v>0</v>
      </c>
    </row>
    <row r="31" spans="1:19" x14ac:dyDescent="0.35">
      <c r="A31" t="s">
        <v>61</v>
      </c>
      <c r="B31" s="28" t="s">
        <v>64</v>
      </c>
      <c r="C31" s="65">
        <f>K22</f>
        <v>0</v>
      </c>
      <c r="D31" s="66">
        <f>5*C31</f>
        <v>0</v>
      </c>
    </row>
    <row r="32" spans="1:19" x14ac:dyDescent="0.35">
      <c r="A32" t="s">
        <v>113</v>
      </c>
      <c r="B32" s="100" t="s">
        <v>64</v>
      </c>
      <c r="C32" s="63">
        <v>0</v>
      </c>
      <c r="D32" s="66">
        <f>5*C32</f>
        <v>0</v>
      </c>
    </row>
    <row r="33" spans="1:11" ht="15" thickBot="1" x14ac:dyDescent="0.4">
      <c r="A33" s="27" t="s">
        <v>81</v>
      </c>
      <c r="D33" s="77">
        <f>D29+D30+D31+D32</f>
        <v>0</v>
      </c>
    </row>
    <row r="34" spans="1:11" ht="15" thickBot="1" x14ac:dyDescent="0.4"/>
    <row r="35" spans="1:11" ht="15" thickBot="1" x14ac:dyDescent="0.4">
      <c r="A35" s="27" t="s">
        <v>46</v>
      </c>
      <c r="C35" t="s">
        <v>57</v>
      </c>
      <c r="E35" s="34">
        <v>0</v>
      </c>
      <c r="F35" s="78">
        <f>E35*28.5*4</f>
        <v>0</v>
      </c>
    </row>
    <row r="37" spans="1:11" ht="15" thickBot="1" x14ac:dyDescent="0.4"/>
    <row r="38" spans="1:11" x14ac:dyDescent="0.35">
      <c r="A38" s="45" t="s">
        <v>47</v>
      </c>
      <c r="B38" s="10" t="s">
        <v>50</v>
      </c>
      <c r="C38" s="10"/>
      <c r="D38" s="10"/>
      <c r="E38" s="10"/>
      <c r="F38" s="10"/>
      <c r="G38" s="45" t="s">
        <v>84</v>
      </c>
      <c r="H38" s="10"/>
      <c r="I38" s="10"/>
      <c r="J38" s="10"/>
      <c r="K38" s="11"/>
    </row>
    <row r="39" spans="1:11" x14ac:dyDescent="0.35">
      <c r="A39" s="12"/>
      <c r="B39" t="s">
        <v>51</v>
      </c>
      <c r="C39" t="s">
        <v>54</v>
      </c>
      <c r="D39" s="28"/>
      <c r="E39" s="28">
        <f>D39*2</f>
        <v>0</v>
      </c>
      <c r="G39" s="12"/>
      <c r="K39" s="13"/>
    </row>
    <row r="40" spans="1:11" x14ac:dyDescent="0.35">
      <c r="A40" s="12"/>
      <c r="B40" t="s">
        <v>52</v>
      </c>
      <c r="E40" s="28"/>
      <c r="G40" s="12"/>
      <c r="H40" s="74">
        <v>3330</v>
      </c>
      <c r="I40" s="75">
        <f>H40/100</f>
        <v>33.299999999999997</v>
      </c>
      <c r="K40" s="13"/>
    </row>
    <row r="41" spans="1:11" x14ac:dyDescent="0.35">
      <c r="A41" s="12"/>
      <c r="B41" t="s">
        <v>53</v>
      </c>
      <c r="E41" s="28"/>
      <c r="G41" s="12"/>
      <c r="K41" s="13"/>
    </row>
    <row r="42" spans="1:11" x14ac:dyDescent="0.35">
      <c r="A42" s="12"/>
      <c r="B42" t="s">
        <v>56</v>
      </c>
      <c r="E42" s="28">
        <f>E39+E40+E41</f>
        <v>0</v>
      </c>
      <c r="G42" s="12" t="s">
        <v>90</v>
      </c>
      <c r="I42">
        <v>0</v>
      </c>
      <c r="J42" s="75">
        <f>I42*I40</f>
        <v>0</v>
      </c>
      <c r="K42" s="13"/>
    </row>
    <row r="43" spans="1:11" ht="15" thickBot="1" x14ac:dyDescent="0.4">
      <c r="A43" s="12"/>
      <c r="G43" s="12"/>
      <c r="K43" s="13"/>
    </row>
    <row r="44" spans="1:11" ht="15" thickBot="1" x14ac:dyDescent="0.4">
      <c r="A44" s="12"/>
      <c r="B44" t="s">
        <v>55</v>
      </c>
      <c r="C44" t="s">
        <v>64</v>
      </c>
      <c r="D44" s="63">
        <f>E42</f>
        <v>0</v>
      </c>
      <c r="E44" s="79">
        <f>D44*5</f>
        <v>0</v>
      </c>
      <c r="G44" s="12" t="s">
        <v>99</v>
      </c>
      <c r="I44" s="80">
        <f>E44+J42</f>
        <v>0</v>
      </c>
      <c r="K44" s="13"/>
    </row>
    <row r="45" spans="1:11" x14ac:dyDescent="0.35">
      <c r="A45" s="12"/>
      <c r="B45" t="s">
        <v>58</v>
      </c>
      <c r="G45" s="12"/>
      <c r="K45" s="13"/>
    </row>
    <row r="46" spans="1:11" ht="15" thickBot="1" x14ac:dyDescent="0.4">
      <c r="A46" s="46"/>
      <c r="B46" s="25"/>
      <c r="C46" s="25"/>
      <c r="D46" s="25"/>
      <c r="E46" s="25"/>
      <c r="F46" s="25"/>
      <c r="G46" s="46"/>
      <c r="H46" s="25"/>
      <c r="I46" s="25"/>
      <c r="J46" s="25"/>
      <c r="K46" s="26"/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19"/>
  <sheetViews>
    <sheetView tabSelected="1" workbookViewId="0">
      <selection activeCell="G7" sqref="G7"/>
    </sheetView>
  </sheetViews>
  <sheetFormatPr baseColWidth="10" defaultRowHeight="14.5" x14ac:dyDescent="0.35"/>
  <cols>
    <col min="1" max="1" width="23" customWidth="1"/>
    <col min="3" max="3" width="22.36328125" customWidth="1"/>
  </cols>
  <sheetData>
    <row r="2" spans="1:3" ht="15" thickBot="1" x14ac:dyDescent="0.4">
      <c r="A2" s="27" t="s">
        <v>83</v>
      </c>
      <c r="C2" s="81">
        <f>'Berechnungen 1.1.-30.4.26'!D33</f>
        <v>0</v>
      </c>
    </row>
    <row r="3" spans="1:3" x14ac:dyDescent="0.35">
      <c r="C3" s="82">
        <f>'Berechnungen 1.5. -31.7.26'!D33</f>
        <v>0</v>
      </c>
    </row>
    <row r="4" spans="1:3" x14ac:dyDescent="0.35">
      <c r="C4" s="82">
        <f>'Berechnungen 1.8.-31.12.2026'!D33</f>
        <v>0</v>
      </c>
    </row>
    <row r="5" spans="1:3" ht="15" thickBot="1" x14ac:dyDescent="0.4">
      <c r="A5" s="91" t="s">
        <v>108</v>
      </c>
      <c r="B5" s="91"/>
      <c r="C5" s="84">
        <f>SUM(C2:C4)</f>
        <v>0</v>
      </c>
    </row>
    <row r="6" spans="1:3" ht="15" thickTop="1" x14ac:dyDescent="0.35">
      <c r="A6" s="27" t="s">
        <v>80</v>
      </c>
      <c r="C6" s="82">
        <f>'Berechnungen 1.1.-30.4.26'!F35</f>
        <v>0</v>
      </c>
    </row>
    <row r="7" spans="1:3" x14ac:dyDescent="0.35">
      <c r="C7" s="82">
        <f>'Berechnungen 1.5. -31.7.26'!F35</f>
        <v>0</v>
      </c>
    </row>
    <row r="8" spans="1:3" x14ac:dyDescent="0.35">
      <c r="C8" s="82">
        <f>'Berechnungen 1.8.-31.12.2026'!F35</f>
        <v>0</v>
      </c>
    </row>
    <row r="9" spans="1:3" ht="15" thickBot="1" x14ac:dyDescent="0.4">
      <c r="A9" s="91" t="s">
        <v>109</v>
      </c>
      <c r="B9" s="91"/>
      <c r="C9" s="84">
        <f>SUM(C6:C8)</f>
        <v>0</v>
      </c>
    </row>
    <row r="10" spans="1:3" ht="15" thickTop="1" x14ac:dyDescent="0.35">
      <c r="A10" s="27" t="s">
        <v>47</v>
      </c>
      <c r="C10" s="82">
        <f>'Berechnungen 1.1.-30.4.26'!I43</f>
        <v>0</v>
      </c>
    </row>
    <row r="11" spans="1:3" x14ac:dyDescent="0.35">
      <c r="C11" s="82">
        <f>'Berechnungen 1.5. -31.7.26'!I43</f>
        <v>0</v>
      </c>
    </row>
    <row r="12" spans="1:3" x14ac:dyDescent="0.35">
      <c r="C12" s="82">
        <f>'Berechnungen 1.8.-31.12.2026'!I43</f>
        <v>0</v>
      </c>
    </row>
    <row r="13" spans="1:3" ht="15" thickBot="1" x14ac:dyDescent="0.4">
      <c r="A13" s="91" t="s">
        <v>110</v>
      </c>
      <c r="B13" s="91"/>
      <c r="C13" s="84">
        <f>SUM(C10:C12)</f>
        <v>0</v>
      </c>
    </row>
    <row r="14" spans="1:3" ht="15" thickTop="1" x14ac:dyDescent="0.35"/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Erläuterungen</vt:lpstr>
      <vt:lpstr>GP 1.1. - 30.4.26</vt:lpstr>
      <vt:lpstr>GP 1.5.-31.7.26</vt:lpstr>
      <vt:lpstr>GP 1.8. - 31.12.26</vt:lpstr>
      <vt:lpstr>Berechnungen 1.1.-30.4.26</vt:lpstr>
      <vt:lpstr>Berechnungen 1.5. -31.7.26</vt:lpstr>
      <vt:lpstr>Berechnungen 1.8.-31.12.2026</vt:lpstr>
      <vt:lpstr>Gesamtsumme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Uwe Wrede</cp:lastModifiedBy>
  <dcterms:created xsi:type="dcterms:W3CDTF">2026-08-29T08:29:58Z</dcterms:created>
  <dcterms:modified xsi:type="dcterms:W3CDTF">2026-09-24T13:09:36Z</dcterms:modified>
</cp:coreProperties>
</file>